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Masarykova 698-16 - Rekon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'Masarykova 698-16 - Rekon...'!$C$141:$K$558</definedName>
    <definedName name="_xlnm.Print_Area" localSheetId="1">'Masarykova 698-16 - Rekon...'!$C$4:$J$76,'Masarykova 698-16 - Rekon...'!$C$82:$J$123,'Masarykova 698-16 - Rekon...'!$C$129:$K$558</definedName>
    <definedName name="_xlnm.Print_Titles" localSheetId="1">'Masarykova 698-16 - Rekon...'!$141:$141</definedName>
    <definedName name="_xlnm.Print_Area" localSheetId="2">'Seznam figur'!$C$4:$G$58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58"/>
  <c r="BH558"/>
  <c r="BG558"/>
  <c r="BE558"/>
  <c r="BK558"/>
  <c r="J558"/>
  <c r="BF558"/>
  <c r="BI557"/>
  <c r="BH557"/>
  <c r="BG557"/>
  <c r="BE557"/>
  <c r="BK557"/>
  <c r="J557"/>
  <c r="BF557"/>
  <c r="BI556"/>
  <c r="BH556"/>
  <c r="BG556"/>
  <c r="BE556"/>
  <c r="BK556"/>
  <c r="J556"/>
  <c r="BF556"/>
  <c r="BI555"/>
  <c r="BH555"/>
  <c r="BG555"/>
  <c r="BE555"/>
  <c r="BK555"/>
  <c r="J555"/>
  <c r="BF555"/>
  <c r="BI554"/>
  <c r="BH554"/>
  <c r="BG554"/>
  <c r="BE554"/>
  <c r="BK554"/>
  <c r="J554"/>
  <c r="BF554"/>
  <c r="BI552"/>
  <c r="BH552"/>
  <c r="BG552"/>
  <c r="BE552"/>
  <c r="T552"/>
  <c r="T551"/>
  <c r="T550"/>
  <c r="R552"/>
  <c r="R551"/>
  <c r="R550"/>
  <c r="P552"/>
  <c r="P551"/>
  <c r="P550"/>
  <c r="BI545"/>
  <c r="BH545"/>
  <c r="BG545"/>
  <c r="BE545"/>
  <c r="T545"/>
  <c r="R545"/>
  <c r="P545"/>
  <c r="BI540"/>
  <c r="BH540"/>
  <c r="BG540"/>
  <c r="BE540"/>
  <c r="T540"/>
  <c r="R540"/>
  <c r="P540"/>
  <c r="BI534"/>
  <c r="BH534"/>
  <c r="BG534"/>
  <c r="BE534"/>
  <c r="T534"/>
  <c r="R534"/>
  <c r="P534"/>
  <c r="BI529"/>
  <c r="BH529"/>
  <c r="BG529"/>
  <c r="BE529"/>
  <c r="T529"/>
  <c r="R529"/>
  <c r="P529"/>
  <c r="BI520"/>
  <c r="BH520"/>
  <c r="BG520"/>
  <c r="BE520"/>
  <c r="T520"/>
  <c r="T511"/>
  <c r="R520"/>
  <c r="R511"/>
  <c r="P520"/>
  <c r="P511"/>
  <c r="BI512"/>
  <c r="BH512"/>
  <c r="BG512"/>
  <c r="BE512"/>
  <c r="T512"/>
  <c r="R512"/>
  <c r="P512"/>
  <c r="BI510"/>
  <c r="BH510"/>
  <c r="BG510"/>
  <c r="BE510"/>
  <c r="T510"/>
  <c r="R510"/>
  <c r="P510"/>
  <c r="BI508"/>
  <c r="BH508"/>
  <c r="BG508"/>
  <c r="BE508"/>
  <c r="T508"/>
  <c r="R508"/>
  <c r="P508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6"/>
  <c r="BH486"/>
  <c r="BG486"/>
  <c r="BE486"/>
  <c r="T486"/>
  <c r="R486"/>
  <c r="P486"/>
  <c r="BI484"/>
  <c r="BH484"/>
  <c r="BG484"/>
  <c r="BE484"/>
  <c r="T484"/>
  <c r="R484"/>
  <c r="P484"/>
  <c r="BI481"/>
  <c r="BH481"/>
  <c r="BG481"/>
  <c r="BE481"/>
  <c r="T481"/>
  <c r="R481"/>
  <c r="P481"/>
  <c r="BI477"/>
  <c r="BH477"/>
  <c r="BG477"/>
  <c r="BE477"/>
  <c r="T477"/>
  <c r="R477"/>
  <c r="P477"/>
  <c r="BI474"/>
  <c r="BH474"/>
  <c r="BG474"/>
  <c r="BE474"/>
  <c r="T474"/>
  <c r="R474"/>
  <c r="P474"/>
  <c r="BI468"/>
  <c r="BH468"/>
  <c r="BG468"/>
  <c r="BE468"/>
  <c r="T468"/>
  <c r="R468"/>
  <c r="P468"/>
  <c r="BI465"/>
  <c r="BH465"/>
  <c r="BG465"/>
  <c r="BE465"/>
  <c r="T465"/>
  <c r="R465"/>
  <c r="P465"/>
  <c r="BI459"/>
  <c r="BH459"/>
  <c r="BG459"/>
  <c r="BE459"/>
  <c r="T459"/>
  <c r="R459"/>
  <c r="P459"/>
  <c r="BI456"/>
  <c r="BH456"/>
  <c r="BG456"/>
  <c r="BE456"/>
  <c r="T456"/>
  <c r="R456"/>
  <c r="P456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1"/>
  <c r="BH441"/>
  <c r="BG441"/>
  <c r="BE441"/>
  <c r="T441"/>
  <c r="T440"/>
  <c r="R441"/>
  <c r="R440"/>
  <c r="P441"/>
  <c r="P440"/>
  <c r="BI439"/>
  <c r="BH439"/>
  <c r="BG439"/>
  <c r="BE439"/>
  <c r="T439"/>
  <c r="R439"/>
  <c r="P439"/>
  <c r="BI434"/>
  <c r="BH434"/>
  <c r="BG434"/>
  <c r="BE434"/>
  <c r="T434"/>
  <c r="R434"/>
  <c r="P434"/>
  <c r="BI431"/>
  <c r="BH431"/>
  <c r="BG431"/>
  <c r="BE431"/>
  <c r="T431"/>
  <c r="R431"/>
  <c r="P431"/>
  <c r="BI426"/>
  <c r="BH426"/>
  <c r="BG426"/>
  <c r="BE426"/>
  <c r="T426"/>
  <c r="R426"/>
  <c r="P426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2"/>
  <c r="BH402"/>
  <c r="BG402"/>
  <c r="BE402"/>
  <c r="T402"/>
  <c r="R402"/>
  <c r="P402"/>
  <c r="BI398"/>
  <c r="BH398"/>
  <c r="BG398"/>
  <c r="BE398"/>
  <c r="T398"/>
  <c r="R398"/>
  <c r="P398"/>
  <c r="BI394"/>
  <c r="BH394"/>
  <c r="BG394"/>
  <c r="BE394"/>
  <c r="T394"/>
  <c r="R394"/>
  <c r="P394"/>
  <c r="BI390"/>
  <c r="BH390"/>
  <c r="BG390"/>
  <c r="BE390"/>
  <c r="T390"/>
  <c r="R390"/>
  <c r="P390"/>
  <c r="BI386"/>
  <c r="BH386"/>
  <c r="BG386"/>
  <c r="BE386"/>
  <c r="T386"/>
  <c r="R386"/>
  <c r="P386"/>
  <c r="BI384"/>
  <c r="BH384"/>
  <c r="BG384"/>
  <c r="BE384"/>
  <c r="T384"/>
  <c r="R384"/>
  <c r="P384"/>
  <c r="BI382"/>
  <c r="BH382"/>
  <c r="BG382"/>
  <c r="BE382"/>
  <c r="T382"/>
  <c r="R382"/>
  <c r="P382"/>
  <c r="BI378"/>
  <c r="BH378"/>
  <c r="BG378"/>
  <c r="BE378"/>
  <c r="T378"/>
  <c r="R378"/>
  <c r="P378"/>
  <c r="BI376"/>
  <c r="BH376"/>
  <c r="BG376"/>
  <c r="BE376"/>
  <c r="T376"/>
  <c r="R376"/>
  <c r="P376"/>
  <c r="BI371"/>
  <c r="BH371"/>
  <c r="BG371"/>
  <c r="BE371"/>
  <c r="T371"/>
  <c r="T370"/>
  <c r="R371"/>
  <c r="R370"/>
  <c r="P371"/>
  <c r="P370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58"/>
  <c r="BH358"/>
  <c r="BG358"/>
  <c r="BE358"/>
  <c r="T358"/>
  <c r="R358"/>
  <c r="P358"/>
  <c r="BI356"/>
  <c r="BH356"/>
  <c r="BG356"/>
  <c r="BE356"/>
  <c r="T356"/>
  <c r="R356"/>
  <c r="P356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2"/>
  <c r="BH342"/>
  <c r="BG342"/>
  <c r="BE342"/>
  <c r="T342"/>
  <c r="R342"/>
  <c r="P342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5"/>
  <c r="BH265"/>
  <c r="BG265"/>
  <c r="BE265"/>
  <c r="T265"/>
  <c r="T264"/>
  <c r="R265"/>
  <c r="R264"/>
  <c r="P265"/>
  <c r="P264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5"/>
  <c r="BH245"/>
  <c r="BG245"/>
  <c r="BE245"/>
  <c r="T245"/>
  <c r="R245"/>
  <c r="P245"/>
  <c r="BI236"/>
  <c r="BH236"/>
  <c r="BG236"/>
  <c r="BE236"/>
  <c r="T236"/>
  <c r="R236"/>
  <c r="P236"/>
  <c r="BI234"/>
  <c r="BH234"/>
  <c r="BG234"/>
  <c r="BE234"/>
  <c r="T234"/>
  <c r="R234"/>
  <c r="P234"/>
  <c r="BI231"/>
  <c r="BH231"/>
  <c r="BG231"/>
  <c r="BE231"/>
  <c r="T231"/>
  <c r="R231"/>
  <c r="P231"/>
  <c r="BI223"/>
  <c r="BH223"/>
  <c r="BG223"/>
  <c r="BE223"/>
  <c r="T223"/>
  <c r="R223"/>
  <c r="P223"/>
  <c r="BI216"/>
  <c r="BH216"/>
  <c r="BG216"/>
  <c r="BE216"/>
  <c r="T216"/>
  <c r="R216"/>
  <c r="P216"/>
  <c r="BI214"/>
  <c r="BH214"/>
  <c r="BG214"/>
  <c r="BE214"/>
  <c r="T214"/>
  <c r="R214"/>
  <c r="P214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5"/>
  <c r="BH195"/>
  <c r="BG195"/>
  <c r="BE195"/>
  <c r="T195"/>
  <c r="R195"/>
  <c r="P195"/>
  <c r="BI186"/>
  <c r="BH186"/>
  <c r="BG186"/>
  <c r="BE186"/>
  <c r="T186"/>
  <c r="R186"/>
  <c r="P186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91"/>
  <c r="J20"/>
  <c r="J18"/>
  <c r="E18"/>
  <c r="F92"/>
  <c r="J17"/>
  <c r="J12"/>
  <c r="J136"/>
  <c r="E7"/>
  <c r="E132"/>
  <c i="1" r="L90"/>
  <c r="AM90"/>
  <c r="AM89"/>
  <c r="L89"/>
  <c r="AM87"/>
  <c r="L87"/>
  <c r="L85"/>
  <c r="L84"/>
  <c i="2" r="BK534"/>
  <c r="J512"/>
  <c r="BK510"/>
  <c r="J508"/>
  <c r="BK502"/>
  <c r="BK500"/>
  <c r="J497"/>
  <c r="J495"/>
  <c r="J493"/>
  <c r="J490"/>
  <c r="BK486"/>
  <c r="BK484"/>
  <c r="BK481"/>
  <c r="J477"/>
  <c r="BK474"/>
  <c r="J468"/>
  <c r="J465"/>
  <c r="BK459"/>
  <c r="BK456"/>
  <c r="J450"/>
  <c r="BK446"/>
  <c r="BK441"/>
  <c r="J439"/>
  <c r="BK434"/>
  <c r="J422"/>
  <c r="J419"/>
  <c r="BK416"/>
  <c r="BK413"/>
  <c r="BK406"/>
  <c r="BK404"/>
  <c r="BK402"/>
  <c r="J398"/>
  <c r="BK394"/>
  <c r="J390"/>
  <c r="BK376"/>
  <c r="BK371"/>
  <c r="BK367"/>
  <c r="J363"/>
  <c r="BK356"/>
  <c r="BK352"/>
  <c r="BK350"/>
  <c r="J348"/>
  <c r="BK342"/>
  <c r="BK336"/>
  <c r="J334"/>
  <c r="BK332"/>
  <c r="J330"/>
  <c r="BK328"/>
  <c r="J326"/>
  <c r="J324"/>
  <c r="BK318"/>
  <c r="J306"/>
  <c r="J302"/>
  <c r="BK298"/>
  <c r="BK287"/>
  <c r="J285"/>
  <c r="J283"/>
  <c r="J279"/>
  <c r="BK276"/>
  <c r="BK268"/>
  <c r="BK265"/>
  <c r="BK258"/>
  <c r="BK254"/>
  <c r="BK252"/>
  <c r="BK251"/>
  <c r="BK245"/>
  <c r="BK236"/>
  <c r="BK234"/>
  <c r="BK231"/>
  <c r="J223"/>
  <c r="J216"/>
  <c r="J214"/>
  <c r="BK200"/>
  <c r="BK195"/>
  <c r="BK186"/>
  <c r="BK163"/>
  <c r="J151"/>
  <c r="J145"/>
  <c r="BK552"/>
  <c r="BK545"/>
  <c r="BK540"/>
  <c r="J552"/>
  <c r="J529"/>
  <c r="BK520"/>
  <c r="BK512"/>
  <c r="J510"/>
  <c r="BK508"/>
  <c r="J502"/>
  <c r="J500"/>
  <c r="BK497"/>
  <c r="BK495"/>
  <c r="BK493"/>
  <c r="BK490"/>
  <c r="J486"/>
  <c r="J484"/>
  <c r="J481"/>
  <c r="BK477"/>
  <c r="J459"/>
  <c r="BK450"/>
  <c r="BK448"/>
  <c r="J441"/>
  <c r="BK439"/>
  <c r="BK431"/>
  <c r="J426"/>
  <c r="J413"/>
  <c r="BK408"/>
  <c r="J406"/>
  <c r="BK390"/>
  <c r="J386"/>
  <c r="BK384"/>
  <c r="BK382"/>
  <c r="BK378"/>
  <c r="J376"/>
  <c r="BK369"/>
  <c r="J367"/>
  <c r="J365"/>
  <c r="J358"/>
  <c r="J356"/>
  <c r="J352"/>
  <c r="BK348"/>
  <c r="J342"/>
  <c r="J336"/>
  <c r="J332"/>
  <c r="BK330"/>
  <c r="J328"/>
  <c r="BK322"/>
  <c r="BK320"/>
  <c r="J318"/>
  <c r="J316"/>
  <c r="J314"/>
  <c r="J312"/>
  <c r="BK310"/>
  <c r="BK308"/>
  <c r="BK306"/>
  <c r="BK302"/>
  <c r="J298"/>
  <c r="J296"/>
  <c r="J291"/>
  <c r="J287"/>
  <c r="BK283"/>
  <c r="BK272"/>
  <c r="J268"/>
  <c r="J265"/>
  <c r="J258"/>
  <c r="J250"/>
  <c r="BK223"/>
  <c r="BK216"/>
  <c r="BK214"/>
  <c r="J204"/>
  <c r="BK202"/>
  <c r="J202"/>
  <c r="BK182"/>
  <c r="J178"/>
  <c r="BK176"/>
  <c r="BK167"/>
  <c r="J165"/>
  <c r="J163"/>
  <c r="J154"/>
  <c r="J149"/>
  <c i="1" r="AS94"/>
  <c i="2" r="J545"/>
  <c r="J540"/>
  <c r="J534"/>
  <c r="BK529"/>
  <c r="J520"/>
  <c r="J474"/>
  <c r="BK468"/>
  <c r="BK465"/>
  <c r="J456"/>
  <c r="J448"/>
  <c r="J446"/>
  <c r="J434"/>
  <c r="J431"/>
  <c r="BK426"/>
  <c r="BK422"/>
  <c r="BK419"/>
  <c r="J416"/>
  <c r="J408"/>
  <c r="J404"/>
  <c r="J402"/>
  <c r="BK398"/>
  <c r="J394"/>
  <c r="BK386"/>
  <c r="J384"/>
  <c r="J382"/>
  <c r="J378"/>
  <c r="J371"/>
  <c r="J369"/>
  <c r="BK365"/>
  <c r="BK363"/>
  <c r="BK358"/>
  <c r="J350"/>
  <c r="BK334"/>
  <c r="BK326"/>
  <c r="BK324"/>
  <c r="J322"/>
  <c r="J320"/>
  <c r="BK316"/>
  <c r="BK314"/>
  <c r="BK312"/>
  <c r="J310"/>
  <c r="J308"/>
  <c r="BK296"/>
  <c r="BK291"/>
  <c r="BK285"/>
  <c r="BK279"/>
  <c r="J276"/>
  <c r="J272"/>
  <c r="J254"/>
  <c r="J252"/>
  <c r="J251"/>
  <c r="BK250"/>
  <c r="J245"/>
  <c r="J236"/>
  <c r="J234"/>
  <c r="J231"/>
  <c r="BK204"/>
  <c r="J200"/>
  <c r="J195"/>
  <c r="J186"/>
  <c r="J182"/>
  <c r="BK178"/>
  <c r="J176"/>
  <c r="J167"/>
  <c r="BK165"/>
  <c r="BK154"/>
  <c r="BK151"/>
  <c r="BK149"/>
  <c r="BK145"/>
  <c l="1" r="BK144"/>
  <c r="P153"/>
  <c r="P213"/>
  <c r="BK407"/>
  <c r="J407"/>
  <c r="J114"/>
  <c r="R144"/>
  <c r="T153"/>
  <c r="R213"/>
  <c r="R249"/>
  <c r="R267"/>
  <c r="P284"/>
  <c r="BK297"/>
  <c r="J297"/>
  <c r="J106"/>
  <c r="R297"/>
  <c r="P307"/>
  <c r="P144"/>
  <c r="BK153"/>
  <c r="J153"/>
  <c r="J99"/>
  <c r="BK213"/>
  <c r="J213"/>
  <c r="J100"/>
  <c r="BK249"/>
  <c r="J249"/>
  <c r="J101"/>
  <c r="P249"/>
  <c r="BK267"/>
  <c r="T267"/>
  <c r="R284"/>
  <c r="BK307"/>
  <c r="J307"/>
  <c r="J107"/>
  <c r="T307"/>
  <c r="P329"/>
  <c r="T329"/>
  <c r="P333"/>
  <c r="T333"/>
  <c r="P349"/>
  <c r="T349"/>
  <c r="P485"/>
  <c r="T144"/>
  <c r="R153"/>
  <c r="T213"/>
  <c r="T249"/>
  <c r="P267"/>
  <c r="BK284"/>
  <c r="J284"/>
  <c r="J105"/>
  <c r="T284"/>
  <c r="P297"/>
  <c r="T297"/>
  <c r="R307"/>
  <c r="BK329"/>
  <c r="J329"/>
  <c r="J108"/>
  <c r="R329"/>
  <c r="BK333"/>
  <c r="J333"/>
  <c r="J109"/>
  <c r="R333"/>
  <c r="BK349"/>
  <c r="J349"/>
  <c r="J110"/>
  <c r="R349"/>
  <c r="BK357"/>
  <c r="J357"/>
  <c r="J111"/>
  <c r="P357"/>
  <c r="R357"/>
  <c r="T357"/>
  <c r="BK375"/>
  <c r="J375"/>
  <c r="J113"/>
  <c r="P375"/>
  <c r="R375"/>
  <c r="T375"/>
  <c r="P407"/>
  <c r="R407"/>
  <c r="T407"/>
  <c r="BK445"/>
  <c r="J445"/>
  <c r="J116"/>
  <c r="P445"/>
  <c r="R445"/>
  <c r="T445"/>
  <c r="BK485"/>
  <c r="J485"/>
  <c r="J117"/>
  <c r="R485"/>
  <c r="T485"/>
  <c r="BK528"/>
  <c r="J528"/>
  <c r="J119"/>
  <c r="P528"/>
  <c r="R528"/>
  <c r="T528"/>
  <c r="BK553"/>
  <c r="J553"/>
  <c r="J122"/>
  <c r="E85"/>
  <c r="J92"/>
  <c r="J138"/>
  <c r="BF154"/>
  <c r="BF202"/>
  <c r="BF204"/>
  <c r="BF214"/>
  <c r="BF245"/>
  <c r="BF250"/>
  <c r="BF254"/>
  <c r="BF283"/>
  <c r="BF287"/>
  <c r="BF296"/>
  <c r="BF298"/>
  <c r="BF302"/>
  <c r="BF306"/>
  <c r="BF316"/>
  <c r="BF328"/>
  <c r="BF330"/>
  <c r="BF332"/>
  <c r="BF334"/>
  <c r="BF336"/>
  <c r="BF342"/>
  <c r="BF348"/>
  <c r="BF356"/>
  <c r="BF365"/>
  <c r="BF371"/>
  <c r="BF384"/>
  <c r="BF386"/>
  <c r="BF408"/>
  <c r="BF434"/>
  <c r="BF448"/>
  <c r="BF520"/>
  <c r="BF534"/>
  <c r="BF552"/>
  <c r="F139"/>
  <c r="BF149"/>
  <c r="BF151"/>
  <c r="BF176"/>
  <c r="BF182"/>
  <c r="BF186"/>
  <c r="BF195"/>
  <c r="BF200"/>
  <c r="BF216"/>
  <c r="BF223"/>
  <c r="BF231"/>
  <c r="BF234"/>
  <c r="BF236"/>
  <c r="BF251"/>
  <c r="BF252"/>
  <c r="BF258"/>
  <c r="BF272"/>
  <c r="BF276"/>
  <c r="BF279"/>
  <c r="BF285"/>
  <c r="BF322"/>
  <c r="BF324"/>
  <c r="BF326"/>
  <c r="BF352"/>
  <c r="BF358"/>
  <c r="BF390"/>
  <c r="BF394"/>
  <c r="BF398"/>
  <c r="BF402"/>
  <c r="BF404"/>
  <c r="BF406"/>
  <c r="BF413"/>
  <c r="BF416"/>
  <c r="BF419"/>
  <c r="BF426"/>
  <c r="BF431"/>
  <c r="BF439"/>
  <c r="BF441"/>
  <c r="BF450"/>
  <c r="BF456"/>
  <c r="BF459"/>
  <c r="BF465"/>
  <c r="BF468"/>
  <c r="BF474"/>
  <c r="BF481"/>
  <c r="BF495"/>
  <c r="BF497"/>
  <c r="BF500"/>
  <c r="BF502"/>
  <c r="BF508"/>
  <c r="BF510"/>
  <c r="BF512"/>
  <c r="BF545"/>
  <c r="BK264"/>
  <c r="J264"/>
  <c r="J102"/>
  <c r="J89"/>
  <c r="BF145"/>
  <c r="BF163"/>
  <c r="BF165"/>
  <c r="BF167"/>
  <c r="BF178"/>
  <c r="BF265"/>
  <c r="BF268"/>
  <c r="BF291"/>
  <c r="BF308"/>
  <c r="BF310"/>
  <c r="BF312"/>
  <c r="BF314"/>
  <c r="BF318"/>
  <c r="BF320"/>
  <c r="BF350"/>
  <c r="BF363"/>
  <c r="BF367"/>
  <c r="BF369"/>
  <c r="BF376"/>
  <c r="BF378"/>
  <c r="BF382"/>
  <c r="BF422"/>
  <c r="BF446"/>
  <c r="BF477"/>
  <c r="BF484"/>
  <c r="BF486"/>
  <c r="BF490"/>
  <c r="BF493"/>
  <c r="BF529"/>
  <c r="BF540"/>
  <c r="BK370"/>
  <c r="J370"/>
  <c r="J112"/>
  <c r="BK440"/>
  <c r="J440"/>
  <c r="J115"/>
  <c r="BK511"/>
  <c r="J511"/>
  <c r="J118"/>
  <c r="BK551"/>
  <c r="J551"/>
  <c r="J121"/>
  <c r="F33"/>
  <c i="1" r="AZ95"/>
  <c r="AZ94"/>
  <c r="AV94"/>
  <c r="AK29"/>
  <c i="2" r="F37"/>
  <c i="1" r="BD95"/>
  <c r="BD94"/>
  <c r="W33"/>
  <c i="2" r="F35"/>
  <c i="1" r="BB95"/>
  <c r="BB94"/>
  <c r="AX94"/>
  <c i="2" r="F36"/>
  <c i="1" r="BC95"/>
  <c r="BC94"/>
  <c r="W32"/>
  <c i="2" r="J33"/>
  <c i="1" r="AV95"/>
  <c i="2" l="1" r="T143"/>
  <c r="BK266"/>
  <c r="J266"/>
  <c r="J103"/>
  <c r="P266"/>
  <c r="R266"/>
  <c r="R143"/>
  <c r="R142"/>
  <c r="BK143"/>
  <c r="T266"/>
  <c r="P143"/>
  <c r="P142"/>
  <c i="1" r="AU95"/>
  <c i="2" r="J144"/>
  <c r="J98"/>
  <c r="J267"/>
  <c r="J104"/>
  <c r="BK550"/>
  <c r="J550"/>
  <c r="J120"/>
  <c i="1" r="W29"/>
  <c r="W31"/>
  <c r="AY94"/>
  <c i="2" r="J34"/>
  <c i="1" r="AW95"/>
  <c r="AT95"/>
  <c i="2" r="F34"/>
  <c i="1" r="BA95"/>
  <c r="BA94"/>
  <c r="W30"/>
  <c r="AU94"/>
  <c i="2" l="1" r="BK142"/>
  <c r="J142"/>
  <c r="J96"/>
  <c r="T142"/>
  <c r="J143"/>
  <c r="J97"/>
  <c i="1" r="AW94"/>
  <c r="AK30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<sst xmlns="http://schemas.openxmlformats.org/spreadsheetml/2006/main">
  <si>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</si>
  <si>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</si>
  <si>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</si>
  <si>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</si>
  <si>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</si>
  <si>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</si>
  <si>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</si>
  <si>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</si>
  <si>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</si>
  <si>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</si>
  <si>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</si>
  <si>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</si>
  <si>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</si>
  <si>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</si>
  <si>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</si>
  <si>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</si>
  <si>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</si>
  <si>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</si>
  <si>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</si>
  <si>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</si>
  <si>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</si>
  <si>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</si>
  <si>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</si>
  <si>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</si>
  <si>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</si>
  <si>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</si>
  <si>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</si>
  <si>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</si>
  <si>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</si>
  <si>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</si>
  <si>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</si>
  <si>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</si>
  <si>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</si>
  <si>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</si>
  <si>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</si>
  <si>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</si>
  <si>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</si>
  <si>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</si>
  <si>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</si>
  <si>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</si>
  <si>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</si>
  <si>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</si>
  <si>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</si>
  <si>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</si>
  <si>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</si>
  <si>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</si>
  <si>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</si>
  <si>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</si>
  <si>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</si>
  <si>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</si>
  <si>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</si>
  <si>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</si>
  <si>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</si>
  <si>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</si>
  <si>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</si>
  <si>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</si>
  <si>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</si>
  <si>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</si>
  <si>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</si>
  <si>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</si>
  <si>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</si>
  <si>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</si>
  <si>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</si>
  <si>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</si>
  <si>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</si>
  <si>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</si>
  <si>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</si>
  <si>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</si>
  <si>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</si>
  <si>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</si>
  <si>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</si>
  <si>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</si>
  <si>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</si>
  <si>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</si>
  <si>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</si>
  <si>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</si>
  <si>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</si>
  <si>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</si>
  <si>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</si>
  <si>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</si>
  <si>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</si>
  <si>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</si>
  <si>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</si>
  <si>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Masarykova 698/16</t>
  </si>
  <si>
    <t>Rekonstrukce bytu č. 16</t>
  </si>
  <si>
    <t>STA</t>
  </si>
  <si>
    <t>1</t>
  </si>
  <si>
    <t>{d5676886-5c5c-4037-abfd-2b16a9f017f4}</t>
  </si>
  <si>
    <t>PO</t>
  </si>
  <si>
    <t>Plocha obkladu</t>
  </si>
  <si>
    <t>m2</t>
  </si>
  <si>
    <t>25,22</t>
  </si>
  <si>
    <t>3</t>
  </si>
  <si>
    <t>PP</t>
  </si>
  <si>
    <t>Plocha podlahy</t>
  </si>
  <si>
    <t>57,25</t>
  </si>
  <si>
    <t>KRYCÍ LIST SOUPISU PRACÍ</t>
  </si>
  <si>
    <t>PS</t>
  </si>
  <si>
    <t>Plocha stěn</t>
  </si>
  <si>
    <t>165,36</t>
  </si>
  <si>
    <t>Objekt:</t>
  </si>
  <si>
    <t>Masarykova 698/16 - Rekonstrukce bytu č. 16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</si>
  <si>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</si>
  <si>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</si>
  <si>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</si>
  <si>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</si>
  <si>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</si>
  <si>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</si>
  <si>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</si>
  <si>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</si>
  <si>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</si>
  <si>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</si>
  <si>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</si>
  <si>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</si>
  <si>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</si>
  <si>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</si>
  <si>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</si>
  <si>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</si>
  <si>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</si>
  <si>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</si>
  <si>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</si>
  <si>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</si>
  <si>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</si>
  <si>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</si>
  <si>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</si>
  <si>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</si>
  <si>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</si>
  <si>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</si>
  <si>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</si>
  <si>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</si>
  <si>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</si>
  <si>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</si>
  <si>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</si>
  <si>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</si>
  <si>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</si>
  <si>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</si>
  <si>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</si>
  <si>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</si>
  <si>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</si>
  <si>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</si>
  <si>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</si>
  <si>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</si>
  <si>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</si>
  <si>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</si>
  <si>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</si>
  <si>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</si>
  <si>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</si>
  <si>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</si>
  <si>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</si>
  <si>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</si>
  <si>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</si>
  <si>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</si>
  <si>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</si>
  <si>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</si>
  <si>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</si>
  <si>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</si>
  <si>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</si>
  <si>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2,2*(1,6)-(0,8*2,0)</t>
  </si>
  <si>
    <t>"pokoj x ob.pokoj"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</si>
  <si>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</si>
  <si>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</si>
  <si>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</si>
  <si>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</si>
  <si>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0,6*(0,7+1,8+0,7+1,8)</t>
  </si>
  <si>
    <t>346244354</t>
  </si>
  <si>
    <t>Obezdívka koupelnových van ploch rovných tl 100 mm z pórobetonových přesných tvárnic</t>
  </si>
  <si>
    <t>-2015447168</t>
  </si>
  <si>
    <t>"WC - Geberit" 1,2*0,75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</si>
  <si>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</si>
  <si>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</si>
  <si>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</si>
  <si>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</si>
  <si>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</si>
  <si>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"kuchyň" (3,2*4,3+0,3*1,2)</t>
  </si>
  <si>
    <t>"ob.pokoj" (4,3*3,6)</t>
  </si>
  <si>
    <t xml:space="preserve">"pokoj"  (4,3*3,4)</t>
  </si>
  <si>
    <t xml:space="preserve">"chodba"  (3,1*1,2+1,7*1,7)</t>
  </si>
  <si>
    <t>"komora" (1,2*1,1)</t>
  </si>
  <si>
    <t>"koupelna" (2,0*1,8)</t>
  </si>
  <si>
    <t>"wc" (0,75*2,0)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</si>
  <si>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</si>
  <si>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</si>
  <si>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</si>
  <si>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</si>
  <si>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</si>
  <si>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</si>
  <si>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</si>
  <si>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</si>
  <si>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</si>
  <si>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</si>
  <si>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</si>
  <si>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"kuchyň" 2,5*(3,5+3,5+4,3+4,3)-(0,8*2,0*2+1,35*1,4)</t>
  </si>
  <si>
    <t>"ob.pokoj" 2,5*(4,3+4,3+3,6+3,6)-(0,8*2,0+1,4*2,0)</t>
  </si>
  <si>
    <t xml:space="preserve">"pokoj"  2,5*(4,3+4,3+3,4+3,4)-(0,8*2,0+1,4*2,0)</t>
  </si>
  <si>
    <t xml:space="preserve">"chodba"  2,5*(3,1)*2+2,5*(2,9)*2-(0,6*2,0*2+0,8*2,0*3)</t>
  </si>
  <si>
    <t>"komora" 2,5*(1,2+1,2+1,1+1,1)-(0,6*2,0)</t>
  </si>
  <si>
    <t>"koupelna" (2,5)*(2,0+2,0+1,8+1,8)-(0,6*2,0*2)</t>
  </si>
  <si>
    <t>"wc" (2,5)*(0,75+0,75+2,0+2,0)-(0,6*2,0)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</si>
  <si>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</si>
  <si>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</si>
  <si>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</si>
  <si>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</si>
  <si>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</si>
  <si>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</si>
  <si>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</si>
  <si>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</si>
  <si>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</si>
  <si>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</si>
  <si>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</si>
  <si>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</si>
  <si>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</si>
  <si>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>"koupelna" 2,5*(2,0+2,0+1,8+1,8)-(0,6*2,0*2)</t>
  </si>
  <si>
    <t>"wc" 2,5*(0,75+0,75+2,0+2,0)-(0,6*2,0)</t>
  </si>
  <si>
    <t>11</t>
  </si>
  <si>
    <t>612325111</t>
  </si>
  <si>
    <t>Vápenocementová hladká omítka rýh ve stěnách šířky do 150 mm</t>
  </si>
  <si>
    <t>-1984509671</t>
  </si>
  <si>
    <t>"rozvody 721 - odhad"</t>
  </si>
  <si>
    <t>"koupelna" (1,8+2,0)*0,1</t>
  </si>
  <si>
    <t>"kuchyň" 2,0*0,1</t>
  </si>
  <si>
    <t>Mezisoučet</t>
  </si>
  <si>
    <t>"rozvody 722 - odhad"</t>
  </si>
  <si>
    <t>"koupelna, wc, kuchyň" ((1,8+2,0)+(2,0)+(2,0))*2*0,1</t>
  </si>
  <si>
    <t>12</t>
  </si>
  <si>
    <t>619991011</t>
  </si>
  <si>
    <t>Obalení konstrukcí a prvků fólií přilepenou lepící páskou</t>
  </si>
  <si>
    <t>-712649842</t>
  </si>
  <si>
    <t xml:space="preserve">"kuchyň"  (1,35*1,4)</t>
  </si>
  <si>
    <t xml:space="preserve">"ob.pokoj"  (1,4*2,0)</t>
  </si>
  <si>
    <t xml:space="preserve">"pokoj"  (1,4*2,0)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</si>
  <si>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</si>
  <si>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</si>
  <si>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</si>
  <si>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</si>
  <si>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</si>
  <si>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</si>
  <si>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</si>
  <si>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</si>
  <si>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</si>
  <si>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</si>
  <si>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</si>
  <si>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</si>
  <si>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(3,5+3,5+4,3+4,3)</t>
  </si>
  <si>
    <t>"ob.pokoj" (4,3+4,3+3,6+3,6)</t>
  </si>
  <si>
    <t xml:space="preserve">"pokoj"  (4,3+4,3+3,4+3,4)</t>
  </si>
  <si>
    <t xml:space="preserve">"chodba"  (3,1+3,1+2,9+2,9)</t>
  </si>
  <si>
    <t>"komora" (1,2+1,2+1,1+1,1)</t>
  </si>
  <si>
    <t>"koupelna" (2,0+2,0+1,8+1,8)</t>
  </si>
  <si>
    <t>"wc" (0,75+0,75+2,0+2,0)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</si>
  <si>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</si>
  <si>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</si>
  <si>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</si>
  <si>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</si>
  <si>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</si>
  <si>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17</t>
  </si>
  <si>
    <t>965042141</t>
  </si>
  <si>
    <t>Bourání podkladů pod dlažby nebo mazanin betonových nebo z litého asfaltu tl do 100 mm pl přes 4 m2</t>
  </si>
  <si>
    <t>m3</t>
  </si>
  <si>
    <t>1005007441</t>
  </si>
  <si>
    <t>"kuchyň" (3,2*4,3+0,3*1,2)*0,05</t>
  </si>
  <si>
    <t xml:space="preserve">"chodba"  (3,1*1,2+1,7*1,7)*0,05</t>
  </si>
  <si>
    <t>"komora" (1,2*1,1)*0,05</t>
  </si>
  <si>
    <t>"koupelna" (2,0*1,8)*0,05</t>
  </si>
  <si>
    <t>"wc" (0,75*2,0)*0,05</t>
  </si>
  <si>
    <t>18</t>
  </si>
  <si>
    <t>968062455</t>
  </si>
  <si>
    <t>Vybourání dřevěných dveřních zárubní pl do 2 m2</t>
  </si>
  <si>
    <t>624063736</t>
  </si>
  <si>
    <t>"komora" 0,6*2,0</t>
  </si>
  <si>
    <t>"koupelna" 0,6*2,0</t>
  </si>
  <si>
    <t>"wc" 0,6*2,0</t>
  </si>
  <si>
    <t>"kuchyň x chodba" 0,8*2,0</t>
  </si>
  <si>
    <t>"pokoj x ob.pokoj" 0,8*2,0</t>
  </si>
  <si>
    <t>"chodba x pokoj" 0,8*2,0</t>
  </si>
  <si>
    <t>19</t>
  </si>
  <si>
    <t>968062456</t>
  </si>
  <si>
    <t>Vybourání dřevěných dveřních zárubní pl přes 2 m2</t>
  </si>
  <si>
    <t>432970612</t>
  </si>
  <si>
    <t>"kuchyň x ob.pokoj" 1,6*2,0</t>
  </si>
  <si>
    <t>20</t>
  </si>
  <si>
    <t>971033631</t>
  </si>
  <si>
    <t>Vybourání otvorů ve zdivu cihelném pl do 4 m2 na MVC nebo MV tl do 150 mm</t>
  </si>
  <si>
    <t>1626370684</t>
  </si>
  <si>
    <t>"pro rozvody - odhad" 1,2*2,5</t>
  </si>
  <si>
    <t>974031132</t>
  </si>
  <si>
    <t>Vysekání rýh ve zdivu cihelném hl do 50 mm š do 70 mm</t>
  </si>
  <si>
    <t>-904912645</t>
  </si>
  <si>
    <t>"koupelna" (1,8+2,0)</t>
  </si>
  <si>
    <t>"kuchyň" 2,0</t>
  </si>
  <si>
    <t>"koupelna, wc, kuchyň" ((1,8+2,0)+(2,0)+(2,0))*2</t>
  </si>
  <si>
    <t>22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</si>
  <si>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</si>
  <si>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</si>
  <si>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</si>
  <si>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</si>
  <si>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</si>
  <si>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</si>
  <si>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</si>
  <si>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</si>
  <si>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</si>
  <si>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1206417296</t>
  </si>
  <si>
    <t>24</t>
  </si>
  <si>
    <t>997013511</t>
  </si>
  <si>
    <t>Odvoz suti a vybouraných hmot z meziskládky na skládku do 1 km s naložením a se složením</t>
  </si>
  <si>
    <t>-491410421</t>
  </si>
  <si>
    <t>25</t>
  </si>
  <si>
    <t>997013509</t>
  </si>
  <si>
    <t>Příplatek k odvozu suti a vybouraných hmot na skládku ZKD 1 km přes 1 km</t>
  </si>
  <si>
    <t>-843144453</t>
  </si>
  <si>
    <t>13,376*5 'Přepočtené koeficientem množství</t>
  </si>
  <si>
    <t>26</t>
  </si>
  <si>
    <t>997013631</t>
  </si>
  <si>
    <t>Poplatek za uložení na skládce (skládkovné) stavebního odpadu směsného kód odpadu 17 09 04</t>
  </si>
  <si>
    <t>1347357005</t>
  </si>
  <si>
    <t>13,376</t>
  </si>
  <si>
    <t>-2,248</t>
  </si>
  <si>
    <t>27</t>
  </si>
  <si>
    <t>997013811</t>
  </si>
  <si>
    <t>Poplatek za uložení na skládce (skládkovné) stavebního odpadu dřevěného kód odpadu 17 02 01</t>
  </si>
  <si>
    <t>-583505061</t>
  </si>
  <si>
    <t>"9" 0,739+0,214</t>
  </si>
  <si>
    <t>"762" 0,542</t>
  </si>
  <si>
    <t xml:space="preserve">"766" </t>
  </si>
  <si>
    <t>"775" 0,753</t>
  </si>
  <si>
    <t>998</t>
  </si>
  <si>
    <t>Přesun hmot</t>
  </si>
  <si>
    <t>28</t>
  </si>
  <si>
    <t>998011001</t>
  </si>
  <si>
    <t>Přesun hmot pro budovy zděné v do 6 m</t>
  </si>
  <si>
    <t>-261293348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</si>
  <si>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</si>
  <si>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</si>
  <si>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</si>
  <si>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</si>
  <si>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</si>
  <si>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</si>
  <si>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</si>
  <si>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-1823022375</t>
  </si>
  <si>
    <t>30</t>
  </si>
  <si>
    <t>713121111</t>
  </si>
  <si>
    <t>Montáž izolace tepelné podlah volně kladenými rohožemi, pásy, dílci, deskami 1 vrstva</t>
  </si>
  <si>
    <t>4240600</t>
  </si>
  <si>
    <t>31</t>
  </si>
  <si>
    <t>M</t>
  </si>
  <si>
    <t>28372309</t>
  </si>
  <si>
    <t>deska EPS 100 do plochých střech a podlah λ=0,037 tl 100mm</t>
  </si>
  <si>
    <t>32</t>
  </si>
  <si>
    <t>-1796996516</t>
  </si>
  <si>
    <t>30,1</t>
  </si>
  <si>
    <t>30,1*1,05 'Přepočtené koeficientem množství</t>
  </si>
  <si>
    <t>713190813</t>
  </si>
  <si>
    <t>Odstranění tepelné izolace škvárového lože tloušťky do 150 mm</t>
  </si>
  <si>
    <t>1816220182</t>
  </si>
  <si>
    <t>33</t>
  </si>
  <si>
    <t>998713101</t>
  </si>
  <si>
    <t>Přesun hmot tonážní pro izolace tepelné v objektech v do 6 m</t>
  </si>
  <si>
    <t>1102483965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</si>
  <si>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</si>
  <si>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</si>
  <si>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</si>
  <si>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</si>
  <si>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</si>
  <si>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</si>
  <si>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1229915823</t>
  </si>
  <si>
    <t>35</t>
  </si>
  <si>
    <t>721173706</t>
  </si>
  <si>
    <t>Potrubí kanalizační z PE odpadní DN 100</t>
  </si>
  <si>
    <t>-1676188457</t>
  </si>
  <si>
    <t>"odhad"</t>
  </si>
  <si>
    <t>"WC" 1</t>
  </si>
  <si>
    <t>36</t>
  </si>
  <si>
    <t>721173723</t>
  </si>
  <si>
    <t>Potrubí kanalizační z PE připojovací DN 50</t>
  </si>
  <si>
    <t>-898046946</t>
  </si>
  <si>
    <t>"kuchyň" 2,5</t>
  </si>
  <si>
    <t>37</t>
  </si>
  <si>
    <t>998721101</t>
  </si>
  <si>
    <t>Přesun hmot tonážní pro vnitřní kanalizace v objektech v do 6 m</t>
  </si>
  <si>
    <t>666878601</t>
  </si>
  <si>
    <t>722</t>
  </si>
  <si>
    <t>Zdravotechnika - vnitřní vodovod</t>
  </si>
  <si>
    <t>38</t>
  </si>
  <si>
    <t>722174002</t>
  </si>
  <si>
    <t>Potrubí vodovodní plastové PPR svar polyfuze PN 16 D 20 x 2,8 mm</t>
  </si>
  <si>
    <t>651267488</t>
  </si>
  <si>
    <t>39</t>
  </si>
  <si>
    <t>722240101</t>
  </si>
  <si>
    <t>Ventily plastové PPR přímé DN 20</t>
  </si>
  <si>
    <t>kus</t>
  </si>
  <si>
    <t>1604700104</t>
  </si>
  <si>
    <t>"koupelna" 2</t>
  </si>
  <si>
    <t>"kuchyň" 2+1+1</t>
  </si>
  <si>
    <t>40</t>
  </si>
  <si>
    <t>998722101</t>
  </si>
  <si>
    <t>Přesun hmot tonážní pro vnitřní vodovod v objektech v do 6 m</t>
  </si>
  <si>
    <t>1430594739</t>
  </si>
  <si>
    <t>725</t>
  </si>
  <si>
    <t>Zdravotechnika - zařizovací předměty</t>
  </si>
  <si>
    <t>41</t>
  </si>
  <si>
    <t>725110811</t>
  </si>
  <si>
    <t>Demontáž klozetů splachovací s nádrží</t>
  </si>
  <si>
    <t>soubor</t>
  </si>
  <si>
    <t>1734967039</t>
  </si>
  <si>
    <t>42</t>
  </si>
  <si>
    <t>725112022</t>
  </si>
  <si>
    <t>Klozet keramický závěsný na nosné stěny s hlubokým splachováním odpad vodorovný</t>
  </si>
  <si>
    <t>1114213340</t>
  </si>
  <si>
    <t>43</t>
  </si>
  <si>
    <t>725210821</t>
  </si>
  <si>
    <t>Demontáž umyvadel bez výtokových armatur</t>
  </si>
  <si>
    <t>1956824525</t>
  </si>
  <si>
    <t>44</t>
  </si>
  <si>
    <t>725211602</t>
  </si>
  <si>
    <t>Umyvadlo keramické bílé šířky 550 mm bez krytu na sifon připevněné na stěnu šrouby</t>
  </si>
  <si>
    <t>-954902114</t>
  </si>
  <si>
    <t>45</t>
  </si>
  <si>
    <t>72522084R</t>
  </si>
  <si>
    <t>Demontáž van obezděných</t>
  </si>
  <si>
    <t>-968451824</t>
  </si>
  <si>
    <t>46</t>
  </si>
  <si>
    <t>725222116</t>
  </si>
  <si>
    <t>Vana bez armatur výtokových akrylátová se zápachovou uzávěrkou 1700x700 mm</t>
  </si>
  <si>
    <t>-2000359366</t>
  </si>
  <si>
    <t>47</t>
  </si>
  <si>
    <t>725820801</t>
  </si>
  <si>
    <t>Demontáž baterie nástěnné do G 3 / 4</t>
  </si>
  <si>
    <t>-1916059358</t>
  </si>
  <si>
    <t>48</t>
  </si>
  <si>
    <t>725822633</t>
  </si>
  <si>
    <t>Baterie umyvadlová stojánková klasická s výpusti</t>
  </si>
  <si>
    <t>-747663994</t>
  </si>
  <si>
    <t>49</t>
  </si>
  <si>
    <t>725831312</t>
  </si>
  <si>
    <t>Baterie vanová nástěnná páková s příslušenstvím a pevným držákem</t>
  </si>
  <si>
    <t>-2135063985</t>
  </si>
  <si>
    <t>50</t>
  </si>
  <si>
    <t>72598012R</t>
  </si>
  <si>
    <t>Dvířka 60/60</t>
  </si>
  <si>
    <t>-1192614360</t>
  </si>
  <si>
    <t>51</t>
  </si>
  <si>
    <t>998725101</t>
  </si>
  <si>
    <t>Přesun hmot tonážní pro zařizovací předměty v objektech v do 6 m</t>
  </si>
  <si>
    <t>-1830809361</t>
  </si>
  <si>
    <t>726</t>
  </si>
  <si>
    <t>Zdravotechnika - předstěnové instalace</t>
  </si>
  <si>
    <t>52</t>
  </si>
  <si>
    <t>726111031</t>
  </si>
  <si>
    <t>Instalační předstěna - klozet s ovládáním zepředu v 1080 mm závěsný do masivní zděné kce</t>
  </si>
  <si>
    <t>-1335133833</t>
  </si>
  <si>
    <t>53</t>
  </si>
  <si>
    <t>998726111</t>
  </si>
  <si>
    <t>Přesun hmot tonážní pro instalační prefabrikáty v objektech v do 6 m</t>
  </si>
  <si>
    <t>-813464813</t>
  </si>
  <si>
    <t>733</t>
  </si>
  <si>
    <t>Ústřední vytápění - rozvodné potrubí</t>
  </si>
  <si>
    <t>54</t>
  </si>
  <si>
    <t>73300001R</t>
  </si>
  <si>
    <t>Vypouštění a napouštění stoupaček</t>
  </si>
  <si>
    <t>970620105</t>
  </si>
  <si>
    <t>55</t>
  </si>
  <si>
    <t>733110803</t>
  </si>
  <si>
    <t>Demontáž potrubí ocelového závitového do DN 15</t>
  </si>
  <si>
    <t>-1499410551</t>
  </si>
  <si>
    <t>"pro trubky topení"</t>
  </si>
  <si>
    <t>1,0+1,0</t>
  </si>
  <si>
    <t>1,3+1,3</t>
  </si>
  <si>
    <t>56</t>
  </si>
  <si>
    <t>733222102</t>
  </si>
  <si>
    <t>Potrubí měděné polotvrdé spojované měkkým pájením D 15x1</t>
  </si>
  <si>
    <t>1187349822</t>
  </si>
  <si>
    <t>57</t>
  </si>
  <si>
    <t>998733101</t>
  </si>
  <si>
    <t>Přesun hmot tonážní pro rozvody potrubí v objektech v do 6 m</t>
  </si>
  <si>
    <t>1758687400</t>
  </si>
  <si>
    <t>734</t>
  </si>
  <si>
    <t>Ústřední vytápění - armatury</t>
  </si>
  <si>
    <t>58</t>
  </si>
  <si>
    <t>73400001R</t>
  </si>
  <si>
    <t>Řezání závitů do G 1"</t>
  </si>
  <si>
    <t>1047850686</t>
  </si>
  <si>
    <t>2*4</t>
  </si>
  <si>
    <t>59</t>
  </si>
  <si>
    <t>734222801</t>
  </si>
  <si>
    <t>Ventil závitový termostatický rohový G 3/8 PN 16 do 110°C s ruční hlavou chromovaný</t>
  </si>
  <si>
    <t>65249994</t>
  </si>
  <si>
    <t>60</t>
  </si>
  <si>
    <t>998734101</t>
  </si>
  <si>
    <t>Přesun hmot tonážní pro armatury v objektech v do 6 m</t>
  </si>
  <si>
    <t>2029683527</t>
  </si>
  <si>
    <t>735</t>
  </si>
  <si>
    <t>Ústřední vytápění - otopná tělesa</t>
  </si>
  <si>
    <t>61</t>
  </si>
  <si>
    <t>735111810</t>
  </si>
  <si>
    <t>Demontáž otopného tělesa litinového článkového</t>
  </si>
  <si>
    <t>1936787806</t>
  </si>
  <si>
    <t>1,2*0,6</t>
  </si>
  <si>
    <t>0,75*0,6</t>
  </si>
  <si>
    <t>62</t>
  </si>
  <si>
    <t>735151371</t>
  </si>
  <si>
    <t>Otopné těleso panelové dvoudeskové bez přídavné přestupní plochy výška/délka 600/400 mm výkon 391 W</t>
  </si>
  <si>
    <t>-1745133158</t>
  </si>
  <si>
    <t>63</t>
  </si>
  <si>
    <t>735151374</t>
  </si>
  <si>
    <t>Otopné těleso panelové dvoudeskové bez přídavné přestupní plochy výška/délka 600/700 mm výkon 685 W</t>
  </si>
  <si>
    <t>310105789</t>
  </si>
  <si>
    <t>64</t>
  </si>
  <si>
    <t>735164231</t>
  </si>
  <si>
    <t>Otopné těleso trubkové elektrické přímotopné výška/délka 900/595 mm</t>
  </si>
  <si>
    <t>-1523590637</t>
  </si>
  <si>
    <t>"koupelna" 1</t>
  </si>
  <si>
    <t>65</t>
  </si>
  <si>
    <t>998735101</t>
  </si>
  <si>
    <t>Přesun hmot tonážní pro otopná tělesa v objektech v do 6 m</t>
  </si>
  <si>
    <t>349649791</t>
  </si>
  <si>
    <t>762</t>
  </si>
  <si>
    <t>Konstrukce tesařské</t>
  </si>
  <si>
    <t>66</t>
  </si>
  <si>
    <t>762522811</t>
  </si>
  <si>
    <t>Demontáž podlah s polštáři z prken tloušťky do 32 mm</t>
  </si>
  <si>
    <t>1768659979</t>
  </si>
  <si>
    <t>766</t>
  </si>
  <si>
    <t>Konstrukce truhlářské</t>
  </si>
  <si>
    <t>67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</si>
  <si>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</si>
  <si>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</si>
  <si>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</si>
  <si>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68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</si>
  <si>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</si>
  <si>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</si>
  <si>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</si>
  <si>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</si>
  <si>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</si>
  <si>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69</t>
  </si>
  <si>
    <t>61162080</t>
  </si>
  <si>
    <t>dveře jednokřídlé voštinové povrch laminátový částečně prosklené 800x1970/2100mm</t>
  </si>
  <si>
    <t>-1560983878</t>
  </si>
  <si>
    <t>70</t>
  </si>
  <si>
    <t>61162072</t>
  </si>
  <si>
    <t>dveře jednokřídlé voštinové povrch laminátový plné 600x1970/2100mm</t>
  </si>
  <si>
    <t>707727876</t>
  </si>
  <si>
    <t>71</t>
  </si>
  <si>
    <t>766660729</t>
  </si>
  <si>
    <t>Montáž dveřního interiérového kování - štítku s klikou</t>
  </si>
  <si>
    <t>-1038881367</t>
  </si>
  <si>
    <t>72</t>
  </si>
  <si>
    <t>54914610</t>
  </si>
  <si>
    <t>kování dveřní vrchní klika včetně rozet a montážního materiálu R BB nerez PK</t>
  </si>
  <si>
    <t>-1748261931</t>
  </si>
  <si>
    <t>73</t>
  </si>
  <si>
    <t>766682111</t>
  </si>
  <si>
    <t>Montáž zárubní obložkových pro dveře jednokřídlové tl stěny do 170 mm</t>
  </si>
  <si>
    <t>1457537224</t>
  </si>
  <si>
    <t>74</t>
  </si>
  <si>
    <t>61182258</t>
  </si>
  <si>
    <t>zárubeň obložková pro dveře 1křídlé 600,700,800,900x1970mm tl 60-170mm dub,buk</t>
  </si>
  <si>
    <t>-1837879108</t>
  </si>
  <si>
    <t>75</t>
  </si>
  <si>
    <t>766695212</t>
  </si>
  <si>
    <t>Montáž truhlářských prahů dveří jednokřídlových šířky do 10 cm</t>
  </si>
  <si>
    <t>-511178477</t>
  </si>
  <si>
    <t>"vstup" 1</t>
  </si>
  <si>
    <t>76</t>
  </si>
  <si>
    <t>61187156</t>
  </si>
  <si>
    <t>práh dveřní dřevěný dubový tl 20mm dl 820mm š 100mm</t>
  </si>
  <si>
    <t>-1192601267</t>
  </si>
  <si>
    <t>77</t>
  </si>
  <si>
    <t>998766101</t>
  </si>
  <si>
    <t>Přesun hmot tonážní pro konstrukce truhlářské v objektech v do 6 m</t>
  </si>
  <si>
    <t>-1897604948</t>
  </si>
  <si>
    <t>771</t>
  </si>
  <si>
    <t>Podlahy z dlaždic</t>
  </si>
  <si>
    <t>78</t>
  </si>
  <si>
    <t>771121011</t>
  </si>
  <si>
    <t>Nátěr penetrační na podlahu</t>
  </si>
  <si>
    <t>1004322992</t>
  </si>
  <si>
    <t>79</t>
  </si>
  <si>
    <t>771471810</t>
  </si>
  <si>
    <t>Demontáž soklíků z dlaždic keramických kladených do malty rovných</t>
  </si>
  <si>
    <t>366816961</t>
  </si>
  <si>
    <t>"chodba" (2,9+2,9+3,4+3,4)-(0,6*2+0,8*2)</t>
  </si>
  <si>
    <t>80</t>
  </si>
  <si>
    <t>771474112</t>
  </si>
  <si>
    <t>Montáž soklů z dlaždic keramických rovných flexibilní lepidlo v do 90 mm</t>
  </si>
  <si>
    <t>1242773138</t>
  </si>
  <si>
    <t>"komora" (1,1+1,1+1,2+1,2)-(0,6)</t>
  </si>
  <si>
    <t>81</t>
  </si>
  <si>
    <t>59761409</t>
  </si>
  <si>
    <t>dlažba keramická slinutá protiskluzná do interiéru i exteriéru pro vysoké mechanické namáhání přes 9 do 12ks/m2</t>
  </si>
  <si>
    <t>-815182844</t>
  </si>
  <si>
    <t>4,0*0,1</t>
  </si>
  <si>
    <t>0,4*1,1 'Přepočtené koeficientem množství</t>
  </si>
  <si>
    <t>82</t>
  </si>
  <si>
    <t>771571810</t>
  </si>
  <si>
    <t>Demontáž podlah z dlaždic keramických kladených do malty</t>
  </si>
  <si>
    <t>270388271</t>
  </si>
  <si>
    <t>83</t>
  </si>
  <si>
    <t>771574113</t>
  </si>
  <si>
    <t>Montáž podlah keramických hladkých lepených flexibilním lepidlem do 19 ks/m2</t>
  </si>
  <si>
    <t>-921890165</t>
  </si>
  <si>
    <t>84</t>
  </si>
  <si>
    <t>1901244530</t>
  </si>
  <si>
    <t>6,42</t>
  </si>
  <si>
    <t>6,42*1,1 'Přepočtené koeficientem množství</t>
  </si>
  <si>
    <t>85</t>
  </si>
  <si>
    <t>771591115</t>
  </si>
  <si>
    <t>Podlahy spárování silikonem</t>
  </si>
  <si>
    <t>-925878359</t>
  </si>
  <si>
    <t>"komora" (1,2+1,2+1,1+1,1)-(0,6)</t>
  </si>
  <si>
    <t>"koupelna" (2,0+2,0+1,8+1,8)-(0,6*2)</t>
  </si>
  <si>
    <t>"wc" (0,75+0,75+2,0+2,0)-(0,6)</t>
  </si>
  <si>
    <t>86</t>
  </si>
  <si>
    <t>998771101</t>
  </si>
  <si>
    <t>Přesun hmot tonážní pro podlahy z dlaždic v objektech v do 6 m</t>
  </si>
  <si>
    <t>914509270</t>
  </si>
  <si>
    <t>775</t>
  </si>
  <si>
    <t>Podlahy skládané</t>
  </si>
  <si>
    <t>87</t>
  </si>
  <si>
    <t>775511800</t>
  </si>
  <si>
    <t>Demontáž podlah vlysových lepených s lištami lepenými</t>
  </si>
  <si>
    <t>1071548790</t>
  </si>
  <si>
    <t>776</t>
  </si>
  <si>
    <t>Podlahy povlakové</t>
  </si>
  <si>
    <t>88</t>
  </si>
  <si>
    <t>776111111</t>
  </si>
  <si>
    <t>Broušení anhydritového podkladu povlakových podlah</t>
  </si>
  <si>
    <t>1785132870</t>
  </si>
  <si>
    <t>89</t>
  </si>
  <si>
    <t>776111311</t>
  </si>
  <si>
    <t>Vysátí podkladu povlakových podlah</t>
  </si>
  <si>
    <t>-1562965161</t>
  </si>
  <si>
    <t>90</t>
  </si>
  <si>
    <t>776121111</t>
  </si>
  <si>
    <t>Vodou ředitelná penetrace savého podkladu povlakových podlah ředěná v poměru 1:3</t>
  </si>
  <si>
    <t>-106550947</t>
  </si>
  <si>
    <t>91</t>
  </si>
  <si>
    <t>776201811</t>
  </si>
  <si>
    <t>Demontáž lepených povlakových podlah bez podložky ručně</t>
  </si>
  <si>
    <t>656637687</t>
  </si>
  <si>
    <t>92</t>
  </si>
  <si>
    <t>776231111</t>
  </si>
  <si>
    <t>Lepení lamel a čtverců z vinylu standardním lepidlem</t>
  </si>
  <si>
    <t>581538531</t>
  </si>
  <si>
    <t>93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</si>
  <si>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</si>
  <si>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</si>
  <si>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</si>
  <si>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50,83</t>
  </si>
  <si>
    <t>50,83*1,1 'Přepočtené koeficientem množství</t>
  </si>
  <si>
    <t>94</t>
  </si>
  <si>
    <t>776421111</t>
  </si>
  <si>
    <t>Montáž obvodových lišt lepením</t>
  </si>
  <si>
    <t>-530122696</t>
  </si>
  <si>
    <t>"kuchyň" 4,3+4,3+3,5+3,5-(0,8*2)</t>
  </si>
  <si>
    <t>"ob.pokoj" 4,3+4,3+3,6+3,6-(0,8)</t>
  </si>
  <si>
    <t>"pokoj" 4,3+4,3+3,4+3,4-(0,8)</t>
  </si>
  <si>
    <t>95</t>
  </si>
  <si>
    <t>61418102</t>
  </si>
  <si>
    <t>lišta podlahová dřevěná buk 8x35mm</t>
  </si>
  <si>
    <t>-2000282219</t>
  </si>
  <si>
    <t>53,4</t>
  </si>
  <si>
    <t>53,4*1,05 'Přepočtené koeficientem množství</t>
  </si>
  <si>
    <t>96</t>
  </si>
  <si>
    <t>776421312</t>
  </si>
  <si>
    <t>Montáž přechodových šroubovaných lišt</t>
  </si>
  <si>
    <t>931383518</t>
  </si>
  <si>
    <t>0,6*2</t>
  </si>
  <si>
    <t>0,8*3</t>
  </si>
  <si>
    <t>97</t>
  </si>
  <si>
    <t>55343120</t>
  </si>
  <si>
    <t>profil přechodový Al vrtaný 30mm stříbro</t>
  </si>
  <si>
    <t>-578975421</t>
  </si>
  <si>
    <t>3,6</t>
  </si>
  <si>
    <t>3,6*1,05 'Přepočtené koeficientem množství</t>
  </si>
  <si>
    <t>98</t>
  </si>
  <si>
    <t>998776101</t>
  </si>
  <si>
    <t>Přesun hmot tonážní pro podlahy povlakové v objektech v do 6 m</t>
  </si>
  <si>
    <t>-1857501428</t>
  </si>
  <si>
    <t>781</t>
  </si>
  <si>
    <t>Dokončovací práce - obklady</t>
  </si>
  <si>
    <t>99</t>
  </si>
  <si>
    <t>781121011</t>
  </si>
  <si>
    <t>Nátěr penetrační na stěnu</t>
  </si>
  <si>
    <t>295609261</t>
  </si>
  <si>
    <t>"koupelna" 2,2*(2,0+2,0+1,8+1,8)-(0,6*2,0*2)</t>
  </si>
  <si>
    <t>"wc" 2,2*(0,75+0,75+2,0+2,0)-(0,6*2,0)</t>
  </si>
  <si>
    <t>100</t>
  </si>
  <si>
    <t>781471810</t>
  </si>
  <si>
    <t>Demontáž obkladů z obkladaček keramických kladených do malty</t>
  </si>
  <si>
    <t>1955665230</t>
  </si>
  <si>
    <t>"koupelna" 1,6*(2,0+2,0+1,8+1,8)-(0,6*2)</t>
  </si>
  <si>
    <t>101</t>
  </si>
  <si>
    <t>781474114</t>
  </si>
  <si>
    <t>Montáž obkladů vnitřních keramických hladkých do 22 ks/m2 lepených flexibilním lepidlem</t>
  </si>
  <si>
    <t>-530916693</t>
  </si>
  <si>
    <t>102</t>
  </si>
  <si>
    <t>59761040</t>
  </si>
  <si>
    <t>obklad keramický hladký přes 19 do 22ks/m2</t>
  </si>
  <si>
    <t>-799452519</t>
  </si>
  <si>
    <t>25,22*1,1 'Přepočtené koeficientem množství</t>
  </si>
  <si>
    <t>103</t>
  </si>
  <si>
    <t>781494111</t>
  </si>
  <si>
    <t>Plastové profily rohové lepené flexibilním lepidlem</t>
  </si>
  <si>
    <t>-964984390</t>
  </si>
  <si>
    <t>"WC" (0,75)</t>
  </si>
  <si>
    <t>104</t>
  </si>
  <si>
    <t>781494211</t>
  </si>
  <si>
    <t>Plastové profily vanové lepené flexibilním lepidlem</t>
  </si>
  <si>
    <t>-64087334</t>
  </si>
  <si>
    <t>"koupelna" 0,7+1,8+0,7</t>
  </si>
  <si>
    <t>105</t>
  </si>
  <si>
    <t>781495115</t>
  </si>
  <si>
    <t>Spárování vnitřních obkladů silikonem</t>
  </si>
  <si>
    <t>-1886961770</t>
  </si>
  <si>
    <t xml:space="preserve">"koupelna" </t>
  </si>
  <si>
    <t>2,2*4</t>
  </si>
  <si>
    <t>"wc"</t>
  </si>
  <si>
    <t>106</t>
  </si>
  <si>
    <t>781495142</t>
  </si>
  <si>
    <t>Průnik obkladem kruhový do DN 90</t>
  </si>
  <si>
    <t>548192874</t>
  </si>
  <si>
    <t>"koupelna" 2+2+1</t>
  </si>
  <si>
    <t>107</t>
  </si>
  <si>
    <t>998781101</t>
  </si>
  <si>
    <t>Přesun hmot tonážní pro obklady keramické v objektech v do 6 m</t>
  </si>
  <si>
    <t>1437707331</t>
  </si>
  <si>
    <t>783</t>
  </si>
  <si>
    <t>Dokončovací práce - nátěry</t>
  </si>
  <si>
    <t>108</t>
  </si>
  <si>
    <t>783614551</t>
  </si>
  <si>
    <t>Základní jednonásobný syntetický nátěr potrubí DN do 50 mm</t>
  </si>
  <si>
    <t>1075802863</t>
  </si>
  <si>
    <t>2,5+2,5</t>
  </si>
  <si>
    <t>109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</si>
  <si>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</si>
  <si>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</si>
  <si>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</si>
  <si>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</si>
  <si>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</si>
  <si>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110</t>
  </si>
  <si>
    <t>784111011</t>
  </si>
  <si>
    <t>Obroušení podkladu omítnutého v místnostech výšky do 3,80 m</t>
  </si>
  <si>
    <t>-1110753950</t>
  </si>
  <si>
    <t>111</t>
  </si>
  <si>
    <t>784121001</t>
  </si>
  <si>
    <t>Oškrabání malby v mísnostech výšky do 3,80 m</t>
  </si>
  <si>
    <t>1672784896</t>
  </si>
  <si>
    <t>112</t>
  </si>
  <si>
    <t>784181101</t>
  </si>
  <si>
    <t>Základní akrylátová jednonásobná penetrace podkladu v místnostech výšky do 3,80m</t>
  </si>
  <si>
    <t>-887121831</t>
  </si>
  <si>
    <t>113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</si>
  <si>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</si>
  <si>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</si>
  <si>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</si>
  <si>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</si>
  <si>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</si>
  <si>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</si>
  <si>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</si>
  <si>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114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</si>
  <si>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</si>
  <si>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</si>
  <si>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</si>
  <si>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</si>
  <si>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</si>
  <si>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</si>
  <si>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</si>
  <si>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</si>
  <si>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</si>
  <si>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</si>
  <si>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Masarykova 698/16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</si>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</sst>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4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Ostrov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11_200101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Jáchymovská 1, Ostrov 363 01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8. 3. 2020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Městský úřad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37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'Masarykova 698-16 - Rekon...'!J30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'Masarykova 698-16 - Rekon...'!P142</f>
        <v>0</v>
      </c>
      <c r="AV95" s="129">
        <f>'Masarykova 698-16 - Rekon...'!J33</f>
        <v>0</v>
      </c>
      <c r="AW95" s="129">
        <f>'Masarykova 698-16 - Rekon...'!J34</f>
        <v>0</v>
      </c>
      <c r="AX95" s="129">
        <f>'Masarykova 698-16 - Rekon...'!J35</f>
        <v>0</v>
      </c>
      <c r="AY95" s="129">
        <f>'Masarykova 698-16 - Rekon...'!J36</f>
        <v>0</v>
      </c>
      <c r="AZ95" s="129">
        <f>'Masarykova 698-16 - Rekon...'!F33</f>
        <v>0</v>
      </c>
      <c r="BA95" s="129">
        <f>'Masarykova 698-16 - Rekon...'!F34</f>
        <v>0</v>
      </c>
      <c r="BB95" s="129">
        <f>'Masarykova 698-16 - Rekon...'!F35</f>
        <v>0</v>
      </c>
      <c r="BC95" s="129">
        <f>'Masarykova 698-16 - Rekon...'!F36</f>
        <v>0</v>
      </c>
      <c r="BD95" s="131">
        <f>'Masarykova 698-16 - Rekon...'!F37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V+Ls75BEnIGkwbsVdwqid7aJc/gffnfVnqbx6Ira1epH5fS/DBPn8jGhGs9nBlLNmUjKWRgZyBs6wkSGQzPT7w==" hashValue="IrreHvm9e7tMacl/wuX8QuAIOI6R1aTzJefb5oEG9a5UPJlF/Rdt0mmqndtkkCFT/Bhp/CZGDwRaSeV1mHoak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asarykova 698-16 - Reko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4" t="s">
        <v>88</v>
      </c>
      <c r="BA2" s="134" t="s">
        <v>89</v>
      </c>
      <c r="BB2" s="134" t="s">
        <v>90</v>
      </c>
      <c r="BC2" s="134" t="s">
        <v>91</v>
      </c>
      <c r="BD2" s="134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21"/>
      <c r="AT3" s="18" t="s">
        <v>86</v>
      </c>
      <c r="AZ3" s="134" t="s">
        <v>93</v>
      </c>
      <c r="BA3" s="134" t="s">
        <v>94</v>
      </c>
      <c r="BB3" s="134" t="s">
        <v>90</v>
      </c>
      <c r="BC3" s="134" t="s">
        <v>95</v>
      </c>
      <c r="BD3" s="134" t="s">
        <v>92</v>
      </c>
    </row>
    <row r="4" s="1" customFormat="1" ht="24.96" customHeight="1">
      <c r="B4" s="21"/>
      <c r="D4" s="138" t="s">
        <v>96</v>
      </c>
      <c r="I4" s="133"/>
      <c r="L4" s="21"/>
      <c r="M4" s="139" t="s">
        <v>10</v>
      </c>
      <c r="AT4" s="18" t="s">
        <v>4</v>
      </c>
      <c r="AZ4" s="134" t="s">
        <v>97</v>
      </c>
      <c r="BA4" s="134" t="s">
        <v>98</v>
      </c>
      <c r="BB4" s="134" t="s">
        <v>90</v>
      </c>
      <c r="BC4" s="134" t="s">
        <v>99</v>
      </c>
      <c r="BD4" s="134" t="s">
        <v>92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40" t="s">
        <v>16</v>
      </c>
      <c r="I6" s="133"/>
      <c r="L6" s="21"/>
    </row>
    <row r="7" s="1" customFormat="1" ht="16.5" customHeight="1">
      <c r="B7" s="21"/>
      <c r="E7" s="141" t="str">
        <f>'Rekapitulace stavby'!K6</f>
        <v>11_200101</v>
      </c>
      <c r="F7" s="140"/>
      <c r="G7" s="140"/>
      <c r="H7" s="140"/>
      <c r="I7" s="133"/>
      <c r="L7" s="21"/>
    </row>
    <row r="8" s="2" customFormat="1" ht="12" customHeight="1">
      <c r="A8" s="39"/>
      <c r="B8" s="45"/>
      <c r="C8" s="39"/>
      <c r="D8" s="140" t="s">
        <v>100</v>
      </c>
      <c r="E8" s="39"/>
      <c r="F8" s="39"/>
      <c r="G8" s="39"/>
      <c r="H8" s="39"/>
      <c r="I8" s="142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142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2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0" t="s">
        <v>18</v>
      </c>
      <c r="E11" s="39"/>
      <c r="F11" s="144" t="s">
        <v>1</v>
      </c>
      <c r="G11" s="39"/>
      <c r="H11" s="39"/>
      <c r="I11" s="145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0" t="s">
        <v>20</v>
      </c>
      <c r="E12" s="39"/>
      <c r="F12" s="144" t="s">
        <v>21</v>
      </c>
      <c r="G12" s="39"/>
      <c r="H12" s="39"/>
      <c r="I12" s="145" t="s">
        <v>22</v>
      </c>
      <c r="J12" s="146" t="str">
        <f>'Rekapitulace stavby'!AN8</f>
        <v>8. 3. 2020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2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0" t="s">
        <v>24</v>
      </c>
      <c r="E14" s="39"/>
      <c r="F14" s="39"/>
      <c r="G14" s="39"/>
      <c r="H14" s="39"/>
      <c r="I14" s="145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5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2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0" t="s">
        <v>30</v>
      </c>
      <c r="E17" s="39"/>
      <c r="F17" s="39"/>
      <c r="G17" s="39"/>
      <c r="H17" s="39"/>
      <c r="I17" s="145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5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2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0" t="s">
        <v>32</v>
      </c>
      <c r="E20" s="39"/>
      <c r="F20" s="39"/>
      <c r="G20" s="39"/>
      <c r="H20" s="39"/>
      <c r="I20" s="145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5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2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0" t="s">
        <v>35</v>
      </c>
      <c r="E23" s="39"/>
      <c r="F23" s="39"/>
      <c r="G23" s="39"/>
      <c r="H23" s="39"/>
      <c r="I23" s="145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5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2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0" t="s">
        <v>36</v>
      </c>
      <c r="E26" s="39"/>
      <c r="F26" s="39"/>
      <c r="G26" s="39"/>
      <c r="H26" s="39"/>
      <c r="I26" s="142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2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3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142"/>
      <c r="J30" s="155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3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7" t="s">
        <v>39</v>
      </c>
      <c r="J32" s="156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8" t="s">
        <v>42</v>
      </c>
      <c r="E33" s="140" t="s">
        <v>43</v>
      </c>
      <c r="F33" s="159">
        <f>ROUND((ROUND((SUM(BE142:BE552)),  2) + SUM(BE554:BE558)), 2)</f>
        <v>0</v>
      </c>
      <c r="G33" s="39"/>
      <c r="H33" s="39"/>
      <c r="I33" s="160">
        <v>0.20999999999999999</v>
      </c>
      <c r="J33" s="159">
        <f>ROUND((ROUND(((SUM(BE142:BE552))*I33),  2) + (SUM(BE554:BE558)*I33)),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0" t="s">
        <v>44</v>
      </c>
      <c r="F34" s="159">
        <f>ROUND((ROUND((SUM(BF142:BF552)),  2) + SUM(BF554:BF558)), 2)</f>
        <v>0</v>
      </c>
      <c r="G34" s="39"/>
      <c r="H34" s="39"/>
      <c r="I34" s="160">
        <v>0.14999999999999999</v>
      </c>
      <c r="J34" s="159">
        <f>ROUND((ROUND(((SUM(BF142:BF552))*I34),  2) + (SUM(BF554:BF558)*I34)),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0" t="s">
        <v>45</v>
      </c>
      <c r="F35" s="159">
        <f>ROUND((ROUND((SUM(BG142:BG552)),  2) + SUM(BG554:BG558)), 2)</f>
        <v>0</v>
      </c>
      <c r="G35" s="39"/>
      <c r="H35" s="39"/>
      <c r="I35" s="160">
        <v>0.20999999999999999</v>
      </c>
      <c r="J35" s="15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0" t="s">
        <v>46</v>
      </c>
      <c r="F36" s="159">
        <f>ROUND((ROUND((SUM(BH142:BH552)),  2) + SUM(BH554:BH558)), 2)</f>
        <v>0</v>
      </c>
      <c r="G36" s="39"/>
      <c r="H36" s="39"/>
      <c r="I36" s="160">
        <v>0.14999999999999999</v>
      </c>
      <c r="J36" s="159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0" t="s">
        <v>47</v>
      </c>
      <c r="F37" s="159">
        <f>ROUND((ROUND((SUM(BI142:BI552)),  2) + SUM(BI554:BI558)), 2)</f>
        <v>0</v>
      </c>
      <c r="G37" s="39"/>
      <c r="H37" s="39"/>
      <c r="I37" s="160">
        <v>0</v>
      </c>
      <c r="J37" s="15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2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2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42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2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2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11_200101</v>
      </c>
      <c r="F85" s="33"/>
      <c r="G85" s="33"/>
      <c r="H85" s="33"/>
      <c r="I85" s="142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142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Masarykova 698/16 - Rekonstrukce bytu č. 16</v>
      </c>
      <c r="F87" s="41"/>
      <c r="G87" s="41"/>
      <c r="H87" s="41"/>
      <c r="I87" s="142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2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Jáchymovská 1, Ostrov 363 01</v>
      </c>
      <c r="G89" s="41"/>
      <c r="H89" s="41"/>
      <c r="I89" s="145" t="s">
        <v>22</v>
      </c>
      <c r="J89" s="80" t="str">
        <f>IF(J12="","",J12)</f>
        <v>8. 3. 2020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2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Městský úřad Ostrov</v>
      </c>
      <c r="G91" s="41"/>
      <c r="H91" s="41"/>
      <c r="I91" s="145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5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2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103</v>
      </c>
      <c r="D94" s="187"/>
      <c r="E94" s="187"/>
      <c r="F94" s="187"/>
      <c r="G94" s="187"/>
      <c r="H94" s="187"/>
      <c r="I94" s="188"/>
      <c r="J94" s="189" t="s">
        <v>104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2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0" t="s">
        <v>105</v>
      </c>
      <c r="D96" s="41"/>
      <c r="E96" s="41"/>
      <c r="F96" s="41"/>
      <c r="G96" s="41"/>
      <c r="H96" s="41"/>
      <c r="I96" s="142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91"/>
      <c r="C97" s="192"/>
      <c r="D97" s="193" t="s">
        <v>107</v>
      </c>
      <c r="E97" s="194"/>
      <c r="F97" s="194"/>
      <c r="G97" s="194"/>
      <c r="H97" s="194"/>
      <c r="I97" s="195"/>
      <c r="J97" s="196">
        <f>J143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108</v>
      </c>
      <c r="E98" s="201"/>
      <c r="F98" s="201"/>
      <c r="G98" s="201"/>
      <c r="H98" s="201"/>
      <c r="I98" s="202"/>
      <c r="J98" s="203">
        <f>J144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109</v>
      </c>
      <c r="E99" s="201"/>
      <c r="F99" s="201"/>
      <c r="G99" s="201"/>
      <c r="H99" s="201"/>
      <c r="I99" s="202"/>
      <c r="J99" s="203">
        <f>J153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110</v>
      </c>
      <c r="E100" s="201"/>
      <c r="F100" s="201"/>
      <c r="G100" s="201"/>
      <c r="H100" s="201"/>
      <c r="I100" s="202"/>
      <c r="J100" s="203">
        <f>J213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111</v>
      </c>
      <c r="E101" s="201"/>
      <c r="F101" s="201"/>
      <c r="G101" s="201"/>
      <c r="H101" s="201"/>
      <c r="I101" s="202"/>
      <c r="J101" s="203">
        <f>J249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112</v>
      </c>
      <c r="E102" s="201"/>
      <c r="F102" s="201"/>
      <c r="G102" s="201"/>
      <c r="H102" s="201"/>
      <c r="I102" s="202"/>
      <c r="J102" s="203">
        <f>J264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113</v>
      </c>
      <c r="E103" s="194"/>
      <c r="F103" s="194"/>
      <c r="G103" s="194"/>
      <c r="H103" s="194"/>
      <c r="I103" s="195"/>
      <c r="J103" s="196">
        <f>J266</f>
        <v>0</v>
      </c>
      <c r="K103" s="192"/>
      <c r="L103" s="19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8"/>
      <c r="C104" s="199"/>
      <c r="D104" s="200" t="s">
        <v>114</v>
      </c>
      <c r="E104" s="201"/>
      <c r="F104" s="201"/>
      <c r="G104" s="201"/>
      <c r="H104" s="201"/>
      <c r="I104" s="202"/>
      <c r="J104" s="203">
        <f>J267</f>
        <v>0</v>
      </c>
      <c r="K104" s="199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115</v>
      </c>
      <c r="E105" s="201"/>
      <c r="F105" s="201"/>
      <c r="G105" s="201"/>
      <c r="H105" s="201"/>
      <c r="I105" s="202"/>
      <c r="J105" s="203">
        <f>J284</f>
        <v>0</v>
      </c>
      <c r="K105" s="199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8"/>
      <c r="C106" s="199"/>
      <c r="D106" s="200" t="s">
        <v>116</v>
      </c>
      <c r="E106" s="201"/>
      <c r="F106" s="201"/>
      <c r="G106" s="201"/>
      <c r="H106" s="201"/>
      <c r="I106" s="202"/>
      <c r="J106" s="203">
        <f>J297</f>
        <v>0</v>
      </c>
      <c r="K106" s="199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117</v>
      </c>
      <c r="E107" s="201"/>
      <c r="F107" s="201"/>
      <c r="G107" s="201"/>
      <c r="H107" s="201"/>
      <c r="I107" s="202"/>
      <c r="J107" s="203">
        <f>J307</f>
        <v>0</v>
      </c>
      <c r="K107" s="199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118</v>
      </c>
      <c r="E108" s="201"/>
      <c r="F108" s="201"/>
      <c r="G108" s="201"/>
      <c r="H108" s="201"/>
      <c r="I108" s="202"/>
      <c r="J108" s="203">
        <f>J329</f>
        <v>0</v>
      </c>
      <c r="K108" s="199"/>
      <c r="L108" s="20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119</v>
      </c>
      <c r="E109" s="201"/>
      <c r="F109" s="201"/>
      <c r="G109" s="201"/>
      <c r="H109" s="201"/>
      <c r="I109" s="202"/>
      <c r="J109" s="203">
        <f>J333</f>
        <v>0</v>
      </c>
      <c r="K109" s="199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120</v>
      </c>
      <c r="E110" s="201"/>
      <c r="F110" s="201"/>
      <c r="G110" s="201"/>
      <c r="H110" s="201"/>
      <c r="I110" s="202"/>
      <c r="J110" s="203">
        <f>J349</f>
        <v>0</v>
      </c>
      <c r="K110" s="199"/>
      <c r="L110" s="20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121</v>
      </c>
      <c r="E111" s="201"/>
      <c r="F111" s="201"/>
      <c r="G111" s="201"/>
      <c r="H111" s="201"/>
      <c r="I111" s="202"/>
      <c r="J111" s="203">
        <f>J357</f>
        <v>0</v>
      </c>
      <c r="K111" s="199"/>
      <c r="L111" s="20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122</v>
      </c>
      <c r="E112" s="201"/>
      <c r="F112" s="201"/>
      <c r="G112" s="201"/>
      <c r="H112" s="201"/>
      <c r="I112" s="202"/>
      <c r="J112" s="203">
        <f>J370</f>
        <v>0</v>
      </c>
      <c r="K112" s="199"/>
      <c r="L112" s="20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123</v>
      </c>
      <c r="E113" s="201"/>
      <c r="F113" s="201"/>
      <c r="G113" s="201"/>
      <c r="H113" s="201"/>
      <c r="I113" s="202"/>
      <c r="J113" s="203">
        <f>J375</f>
        <v>0</v>
      </c>
      <c r="K113" s="199"/>
      <c r="L113" s="20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124</v>
      </c>
      <c r="E114" s="201"/>
      <c r="F114" s="201"/>
      <c r="G114" s="201"/>
      <c r="H114" s="201"/>
      <c r="I114" s="202"/>
      <c r="J114" s="203">
        <f>J407</f>
        <v>0</v>
      </c>
      <c r="K114" s="199"/>
      <c r="L114" s="20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125</v>
      </c>
      <c r="E115" s="201"/>
      <c r="F115" s="201"/>
      <c r="G115" s="201"/>
      <c r="H115" s="201"/>
      <c r="I115" s="202"/>
      <c r="J115" s="203">
        <f>J440</f>
        <v>0</v>
      </c>
      <c r="K115" s="199"/>
      <c r="L115" s="20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126</v>
      </c>
      <c r="E116" s="201"/>
      <c r="F116" s="201"/>
      <c r="G116" s="201"/>
      <c r="H116" s="201"/>
      <c r="I116" s="202"/>
      <c r="J116" s="203">
        <f>J445</f>
        <v>0</v>
      </c>
      <c r="K116" s="199"/>
      <c r="L116" s="20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127</v>
      </c>
      <c r="E117" s="201"/>
      <c r="F117" s="201"/>
      <c r="G117" s="201"/>
      <c r="H117" s="201"/>
      <c r="I117" s="202"/>
      <c r="J117" s="203">
        <f>J485</f>
        <v>0</v>
      </c>
      <c r="K117" s="199"/>
      <c r="L117" s="20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8"/>
      <c r="C118" s="199"/>
      <c r="D118" s="200" t="s">
        <v>128</v>
      </c>
      <c r="E118" s="201"/>
      <c r="F118" s="201"/>
      <c r="G118" s="201"/>
      <c r="H118" s="201"/>
      <c r="I118" s="202"/>
      <c r="J118" s="203">
        <f>J511</f>
        <v>0</v>
      </c>
      <c r="K118" s="199"/>
      <c r="L118" s="20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8"/>
      <c r="C119" s="199"/>
      <c r="D119" s="200" t="s">
        <v>129</v>
      </c>
      <c r="E119" s="201"/>
      <c r="F119" s="201"/>
      <c r="G119" s="201"/>
      <c r="H119" s="201"/>
      <c r="I119" s="202"/>
      <c r="J119" s="203">
        <f>J528</f>
        <v>0</v>
      </c>
      <c r="K119" s="199"/>
      <c r="L119" s="20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1"/>
      <c r="C120" s="192"/>
      <c r="D120" s="193" t="s">
        <v>130</v>
      </c>
      <c r="E120" s="194"/>
      <c r="F120" s="194"/>
      <c r="G120" s="194"/>
      <c r="H120" s="194"/>
      <c r="I120" s="195"/>
      <c r="J120" s="196">
        <f>J550</f>
        <v>0</v>
      </c>
      <c r="K120" s="192"/>
      <c r="L120" s="197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8"/>
      <c r="C121" s="199"/>
      <c r="D121" s="200" t="s">
        <v>131</v>
      </c>
      <c r="E121" s="201"/>
      <c r="F121" s="201"/>
      <c r="G121" s="201"/>
      <c r="H121" s="201"/>
      <c r="I121" s="202"/>
      <c r="J121" s="203">
        <f>J551</f>
        <v>0</v>
      </c>
      <c r="K121" s="199"/>
      <c r="L121" s="20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91"/>
      <c r="C122" s="192"/>
      <c r="D122" s="205" t="s">
        <v>132</v>
      </c>
      <c r="E122" s="192"/>
      <c r="F122" s="192"/>
      <c r="G122" s="192"/>
      <c r="H122" s="192"/>
      <c r="I122" s="206"/>
      <c r="J122" s="207">
        <f>J553</f>
        <v>0</v>
      </c>
      <c r="K122" s="192"/>
      <c r="L122" s="19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142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181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184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133</v>
      </c>
      <c r="D129" s="41"/>
      <c r="E129" s="41"/>
      <c r="F129" s="41"/>
      <c r="G129" s="41"/>
      <c r="H129" s="41"/>
      <c r="I129" s="142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42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142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85" t="str">
        <f>E7</f>
        <v>11_200101</v>
      </c>
      <c r="F132" s="33"/>
      <c r="G132" s="33"/>
      <c r="H132" s="33"/>
      <c r="I132" s="142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142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Masarykova 698/16 - Rekonstrukce bytu č. 16</v>
      </c>
      <c r="F134" s="41"/>
      <c r="G134" s="41"/>
      <c r="H134" s="41"/>
      <c r="I134" s="142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2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Jáchymovská 1, Ostrov 363 01</v>
      </c>
      <c r="G136" s="41"/>
      <c r="H136" s="41"/>
      <c r="I136" s="145" t="s">
        <v>22</v>
      </c>
      <c r="J136" s="80" t="str">
        <f>IF(J12="","",J12)</f>
        <v>8. 3. 2020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2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Městský úřad Ostrov</v>
      </c>
      <c r="G138" s="41"/>
      <c r="H138" s="41"/>
      <c r="I138" s="145" t="s">
        <v>32</v>
      </c>
      <c r="J138" s="37" t="str">
        <f>E21</f>
        <v xml:space="preserve"> 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30</v>
      </c>
      <c r="D139" s="41"/>
      <c r="E139" s="41"/>
      <c r="F139" s="28" t="str">
        <f>IF(E18="","",E18)</f>
        <v>Vyplň údaj</v>
      </c>
      <c r="G139" s="41"/>
      <c r="H139" s="41"/>
      <c r="I139" s="145" t="s">
        <v>35</v>
      </c>
      <c r="J139" s="37" t="str">
        <f>E24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142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208"/>
      <c r="B141" s="209"/>
      <c r="C141" s="210" t="s">
        <v>134</v>
      </c>
      <c r="D141" s="211" t="s">
        <v>63</v>
      </c>
      <c r="E141" s="211" t="s">
        <v>59</v>
      </c>
      <c r="F141" s="211" t="s">
        <v>60</v>
      </c>
      <c r="G141" s="211" t="s">
        <v>135</v>
      </c>
      <c r="H141" s="211" t="s">
        <v>136</v>
      </c>
      <c r="I141" s="212" t="s">
        <v>137</v>
      </c>
      <c r="J141" s="213" t="s">
        <v>104</v>
      </c>
      <c r="K141" s="214" t="s">
        <v>138</v>
      </c>
      <c r="L141" s="215"/>
      <c r="M141" s="101" t="s">
        <v>1</v>
      </c>
      <c r="N141" s="102" t="s">
        <v>42</v>
      </c>
      <c r="O141" s="102" t="s">
        <v>139</v>
      </c>
      <c r="P141" s="102" t="s">
        <v>140</v>
      </c>
      <c r="Q141" s="102" t="s">
        <v>141</v>
      </c>
      <c r="R141" s="102" t="s">
        <v>142</v>
      </c>
      <c r="S141" s="102" t="s">
        <v>143</v>
      </c>
      <c r="T141" s="103" t="s">
        <v>144</v>
      </c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  <c r="AE141" s="208"/>
    </row>
    <row r="142" s="2" customFormat="1" ht="22.8" customHeight="1">
      <c r="A142" s="39"/>
      <c r="B142" s="40"/>
      <c r="C142" s="108" t="s">
        <v>145</v>
      </c>
      <c r="D142" s="41"/>
      <c r="E142" s="41"/>
      <c r="F142" s="41"/>
      <c r="G142" s="41"/>
      <c r="H142" s="41"/>
      <c r="I142" s="142"/>
      <c r="J142" s="216">
        <f>BK142</f>
        <v>0</v>
      </c>
      <c r="K142" s="41"/>
      <c r="L142" s="45"/>
      <c r="M142" s="104"/>
      <c r="N142" s="217"/>
      <c r="O142" s="105"/>
      <c r="P142" s="218">
        <f>P143+P266+P550+P553</f>
        <v>0</v>
      </c>
      <c r="Q142" s="105"/>
      <c r="R142" s="218">
        <f>R143+R266+R550+R553</f>
        <v>9.74949814</v>
      </c>
      <c r="S142" s="105"/>
      <c r="T142" s="219">
        <f>T143+T266+T550+T553</f>
        <v>13.376019100000002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</v>
      </c>
      <c r="AU142" s="18" t="s">
        <v>106</v>
      </c>
      <c r="BK142" s="220">
        <f>BK143+BK266+BK550+BK553</f>
        <v>0</v>
      </c>
    </row>
    <row r="143" s="12" customFormat="1" ht="25.92" customHeight="1">
      <c r="A143" s="12"/>
      <c r="B143" s="221"/>
      <c r="C143" s="222"/>
      <c r="D143" s="223" t="s">
        <v>77</v>
      </c>
      <c r="E143" s="224" t="s">
        <v>146</v>
      </c>
      <c r="F143" s="224" t="s">
        <v>147</v>
      </c>
      <c r="G143" s="222"/>
      <c r="H143" s="222"/>
      <c r="I143" s="225"/>
      <c r="J143" s="207">
        <f>BK143</f>
        <v>0</v>
      </c>
      <c r="K143" s="222"/>
      <c r="L143" s="226"/>
      <c r="M143" s="227"/>
      <c r="N143" s="228"/>
      <c r="O143" s="228"/>
      <c r="P143" s="229">
        <f>P144+P153+P213+P249+P264</f>
        <v>0</v>
      </c>
      <c r="Q143" s="228"/>
      <c r="R143" s="229">
        <f>R144+R153+R213+R249+R264</f>
        <v>8.0237029</v>
      </c>
      <c r="S143" s="228"/>
      <c r="T143" s="230">
        <f>T144+T153+T213+T249+T264</f>
        <v>6.2205000000000004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86</v>
      </c>
      <c r="AT143" s="232" t="s">
        <v>77</v>
      </c>
      <c r="AU143" s="232" t="s">
        <v>78</v>
      </c>
      <c r="AY143" s="231" t="s">
        <v>148</v>
      </c>
      <c r="BK143" s="233">
        <f>BK144+BK153+BK213+BK249+BK264</f>
        <v>0</v>
      </c>
    </row>
    <row r="144" s="12" customFormat="1" ht="22.8" customHeight="1">
      <c r="A144" s="12"/>
      <c r="B144" s="221"/>
      <c r="C144" s="222"/>
      <c r="D144" s="223" t="s">
        <v>77</v>
      </c>
      <c r="E144" s="234" t="s">
        <v>92</v>
      </c>
      <c r="F144" s="234" t="s">
        <v>149</v>
      </c>
      <c r="G144" s="222"/>
      <c r="H144" s="222"/>
      <c r="I144" s="225"/>
      <c r="J144" s="235">
        <f>BK144</f>
        <v>0</v>
      </c>
      <c r="K144" s="222"/>
      <c r="L144" s="226"/>
      <c r="M144" s="227"/>
      <c r="N144" s="228"/>
      <c r="O144" s="228"/>
      <c r="P144" s="229">
        <f>SUM(P145:P152)</f>
        <v>0</v>
      </c>
      <c r="Q144" s="228"/>
      <c r="R144" s="229">
        <f>SUM(R145:R152)</f>
        <v>0.446577</v>
      </c>
      <c r="S144" s="228"/>
      <c r="T144" s="230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86</v>
      </c>
      <c r="AT144" s="232" t="s">
        <v>77</v>
      </c>
      <c r="AU144" s="232" t="s">
        <v>86</v>
      </c>
      <c r="AY144" s="231" t="s">
        <v>148</v>
      </c>
      <c r="BK144" s="233">
        <f>SUM(BK145:BK152)</f>
        <v>0</v>
      </c>
    </row>
    <row r="145" s="2" customFormat="1" ht="21.75" customHeight="1">
      <c r="A145" s="39"/>
      <c r="B145" s="40"/>
      <c r="C145" s="236" t="s">
        <v>86</v>
      </c>
      <c r="D145" s="236" t="s">
        <v>150</v>
      </c>
      <c r="E145" s="237" t="s">
        <v>151</v>
      </c>
      <c r="F145" s="238" t="s">
        <v>152</v>
      </c>
      <c r="G145" s="239" t="s">
        <v>90</v>
      </c>
      <c r="H145" s="240">
        <v>3.6000000000000001</v>
      </c>
      <c r="I145" s="241"/>
      <c r="J145" s="242">
        <f>ROUND(I145*H145,2)</f>
        <v>0</v>
      </c>
      <c r="K145" s="243"/>
      <c r="L145" s="45"/>
      <c r="M145" s="244" t="s">
        <v>1</v>
      </c>
      <c r="N145" s="245" t="s">
        <v>44</v>
      </c>
      <c r="O145" s="92"/>
      <c r="P145" s="246">
        <f>O145*H145</f>
        <v>0</v>
      </c>
      <c r="Q145" s="246">
        <v>0.061969999999999997</v>
      </c>
      <c r="R145" s="246">
        <f>Q145*H145</f>
        <v>0.22309199999999999</v>
      </c>
      <c r="S145" s="246">
        <v>0</v>
      </c>
      <c r="T145" s="24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8" t="s">
        <v>153</v>
      </c>
      <c r="AT145" s="248" t="s">
        <v>150</v>
      </c>
      <c r="AU145" s="248" t="s">
        <v>154</v>
      </c>
      <c r="AY145" s="18" t="s">
        <v>148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154</v>
      </c>
      <c r="BK145" s="249">
        <f>ROUND(I145*H145,2)</f>
        <v>0</v>
      </c>
      <c r="BL145" s="18" t="s">
        <v>153</v>
      </c>
      <c r="BM145" s="248" t="s">
        <v>155</v>
      </c>
    </row>
    <row r="146" s="13" customFormat="1">
      <c r="A146" s="13"/>
      <c r="B146" s="250"/>
      <c r="C146" s="251"/>
      <c r="D146" s="252" t="s">
        <v>156</v>
      </c>
      <c r="E146" s="253" t="s">
        <v>1</v>
      </c>
      <c r="F146" s="254" t="s">
        <v>157</v>
      </c>
      <c r="G146" s="251"/>
      <c r="H146" s="255">
        <v>1.9199999999999999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156</v>
      </c>
      <c r="AU146" s="261" t="s">
        <v>154</v>
      </c>
      <c r="AV146" s="13" t="s">
        <v>154</v>
      </c>
      <c r="AW146" s="13" t="s">
        <v>34</v>
      </c>
      <c r="AX146" s="13" t="s">
        <v>78</v>
      </c>
      <c r="AY146" s="261" t="s">
        <v>148</v>
      </c>
    </row>
    <row r="147" s="13" customFormat="1">
      <c r="A147" s="13"/>
      <c r="B147" s="250"/>
      <c r="C147" s="251"/>
      <c r="D147" s="252" t="s">
        <v>156</v>
      </c>
      <c r="E147" s="253" t="s">
        <v>1</v>
      </c>
      <c r="F147" s="254" t="s">
        <v>158</v>
      </c>
      <c r="G147" s="251"/>
      <c r="H147" s="255">
        <v>1.6799999999999999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156</v>
      </c>
      <c r="AU147" s="261" t="s">
        <v>154</v>
      </c>
      <c r="AV147" s="13" t="s">
        <v>154</v>
      </c>
      <c r="AW147" s="13" t="s">
        <v>34</v>
      </c>
      <c r="AX147" s="13" t="s">
        <v>78</v>
      </c>
      <c r="AY147" s="261" t="s">
        <v>148</v>
      </c>
    </row>
    <row r="148" s="14" customFormat="1">
      <c r="A148" s="14"/>
      <c r="B148" s="262"/>
      <c r="C148" s="263"/>
      <c r="D148" s="252" t="s">
        <v>156</v>
      </c>
      <c r="E148" s="264" t="s">
        <v>1</v>
      </c>
      <c r="F148" s="265" t="s">
        <v>159</v>
      </c>
      <c r="G148" s="263"/>
      <c r="H148" s="266">
        <v>3.6000000000000001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156</v>
      </c>
      <c r="AU148" s="272" t="s">
        <v>154</v>
      </c>
      <c r="AV148" s="14" t="s">
        <v>153</v>
      </c>
      <c r="AW148" s="14" t="s">
        <v>34</v>
      </c>
      <c r="AX148" s="14" t="s">
        <v>86</v>
      </c>
      <c r="AY148" s="272" t="s">
        <v>148</v>
      </c>
    </row>
    <row r="149" s="2" customFormat="1" ht="21.75" customHeight="1">
      <c r="A149" s="39"/>
      <c r="B149" s="40"/>
      <c r="C149" s="236" t="s">
        <v>154</v>
      </c>
      <c r="D149" s="236" t="s">
        <v>150</v>
      </c>
      <c r="E149" s="237" t="s">
        <v>160</v>
      </c>
      <c r="F149" s="238" t="s">
        <v>161</v>
      </c>
      <c r="G149" s="239" t="s">
        <v>90</v>
      </c>
      <c r="H149" s="240">
        <v>3</v>
      </c>
      <c r="I149" s="241"/>
      <c r="J149" s="242">
        <f>ROUND(I149*H149,2)</f>
        <v>0</v>
      </c>
      <c r="K149" s="243"/>
      <c r="L149" s="45"/>
      <c r="M149" s="244" t="s">
        <v>1</v>
      </c>
      <c r="N149" s="245" t="s">
        <v>44</v>
      </c>
      <c r="O149" s="92"/>
      <c r="P149" s="246">
        <f>O149*H149</f>
        <v>0</v>
      </c>
      <c r="Q149" s="246">
        <v>0.052519999999999997</v>
      </c>
      <c r="R149" s="246">
        <f>Q149*H149</f>
        <v>0.15755999999999998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153</v>
      </c>
      <c r="AT149" s="248" t="s">
        <v>150</v>
      </c>
      <c r="AU149" s="248" t="s">
        <v>154</v>
      </c>
      <c r="AY149" s="18" t="s">
        <v>148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154</v>
      </c>
      <c r="BK149" s="249">
        <f>ROUND(I149*H149,2)</f>
        <v>0</v>
      </c>
      <c r="BL149" s="18" t="s">
        <v>153</v>
      </c>
      <c r="BM149" s="248" t="s">
        <v>162</v>
      </c>
    </row>
    <row r="150" s="13" customFormat="1">
      <c r="A150" s="13"/>
      <c r="B150" s="250"/>
      <c r="C150" s="251"/>
      <c r="D150" s="252" t="s">
        <v>156</v>
      </c>
      <c r="E150" s="253" t="s">
        <v>1</v>
      </c>
      <c r="F150" s="254" t="s">
        <v>163</v>
      </c>
      <c r="G150" s="251"/>
      <c r="H150" s="255">
        <v>3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156</v>
      </c>
      <c r="AU150" s="261" t="s">
        <v>154</v>
      </c>
      <c r="AV150" s="13" t="s">
        <v>154</v>
      </c>
      <c r="AW150" s="13" t="s">
        <v>34</v>
      </c>
      <c r="AX150" s="13" t="s">
        <v>86</v>
      </c>
      <c r="AY150" s="261" t="s">
        <v>148</v>
      </c>
    </row>
    <row r="151" s="2" customFormat="1" ht="21.75" customHeight="1">
      <c r="A151" s="39"/>
      <c r="B151" s="40"/>
      <c r="C151" s="236" t="s">
        <v>92</v>
      </c>
      <c r="D151" s="236" t="s">
        <v>150</v>
      </c>
      <c r="E151" s="237" t="s">
        <v>164</v>
      </c>
      <c r="F151" s="238" t="s">
        <v>165</v>
      </c>
      <c r="G151" s="239" t="s">
        <v>90</v>
      </c>
      <c r="H151" s="240">
        <v>0.90000000000000002</v>
      </c>
      <c r="I151" s="241"/>
      <c r="J151" s="242">
        <f>ROUND(I151*H151,2)</f>
        <v>0</v>
      </c>
      <c r="K151" s="243"/>
      <c r="L151" s="45"/>
      <c r="M151" s="244" t="s">
        <v>1</v>
      </c>
      <c r="N151" s="245" t="s">
        <v>44</v>
      </c>
      <c r="O151" s="92"/>
      <c r="P151" s="246">
        <f>O151*H151</f>
        <v>0</v>
      </c>
      <c r="Q151" s="246">
        <v>0.073249999999999996</v>
      </c>
      <c r="R151" s="246">
        <f>Q151*H151</f>
        <v>0.065924999999999997</v>
      </c>
      <c r="S151" s="246">
        <v>0</v>
      </c>
      <c r="T151" s="24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8" t="s">
        <v>153</v>
      </c>
      <c r="AT151" s="248" t="s">
        <v>150</v>
      </c>
      <c r="AU151" s="248" t="s">
        <v>154</v>
      </c>
      <c r="AY151" s="18" t="s">
        <v>148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8" t="s">
        <v>154</v>
      </c>
      <c r="BK151" s="249">
        <f>ROUND(I151*H151,2)</f>
        <v>0</v>
      </c>
      <c r="BL151" s="18" t="s">
        <v>153</v>
      </c>
      <c r="BM151" s="248" t="s">
        <v>166</v>
      </c>
    </row>
    <row r="152" s="13" customFormat="1">
      <c r="A152" s="13"/>
      <c r="B152" s="250"/>
      <c r="C152" s="251"/>
      <c r="D152" s="252" t="s">
        <v>156</v>
      </c>
      <c r="E152" s="253" t="s">
        <v>1</v>
      </c>
      <c r="F152" s="254" t="s">
        <v>167</v>
      </c>
      <c r="G152" s="251"/>
      <c r="H152" s="255">
        <v>0.90000000000000002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156</v>
      </c>
      <c r="AU152" s="261" t="s">
        <v>154</v>
      </c>
      <c r="AV152" s="13" t="s">
        <v>154</v>
      </c>
      <c r="AW152" s="13" t="s">
        <v>34</v>
      </c>
      <c r="AX152" s="13" t="s">
        <v>86</v>
      </c>
      <c r="AY152" s="261" t="s">
        <v>148</v>
      </c>
    </row>
    <row r="153" s="12" customFormat="1" ht="22.8" customHeight="1">
      <c r="A153" s="12"/>
      <c r="B153" s="221"/>
      <c r="C153" s="222"/>
      <c r="D153" s="223" t="s">
        <v>77</v>
      </c>
      <c r="E153" s="234" t="s">
        <v>168</v>
      </c>
      <c r="F153" s="234" t="s">
        <v>169</v>
      </c>
      <c r="G153" s="222"/>
      <c r="H153" s="222"/>
      <c r="I153" s="225"/>
      <c r="J153" s="235">
        <f>BK153</f>
        <v>0</v>
      </c>
      <c r="K153" s="222"/>
      <c r="L153" s="226"/>
      <c r="M153" s="227"/>
      <c r="N153" s="228"/>
      <c r="O153" s="228"/>
      <c r="P153" s="229">
        <f>SUM(P154:P212)</f>
        <v>0</v>
      </c>
      <c r="Q153" s="228"/>
      <c r="R153" s="229">
        <f>SUM(R154:R212)</f>
        <v>7.5748358999999992</v>
      </c>
      <c r="S153" s="228"/>
      <c r="T153" s="230">
        <f>SUM(T154:T212)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86</v>
      </c>
      <c r="AT153" s="232" t="s">
        <v>77</v>
      </c>
      <c r="AU153" s="232" t="s">
        <v>86</v>
      </c>
      <c r="AY153" s="231" t="s">
        <v>148</v>
      </c>
      <c r="BK153" s="233">
        <f>SUM(BK154:BK212)</f>
        <v>0</v>
      </c>
    </row>
    <row r="154" s="2" customFormat="1" ht="21.75" customHeight="1">
      <c r="A154" s="39"/>
      <c r="B154" s="40"/>
      <c r="C154" s="236" t="s">
        <v>153</v>
      </c>
      <c r="D154" s="236" t="s">
        <v>150</v>
      </c>
      <c r="E154" s="237" t="s">
        <v>170</v>
      </c>
      <c r="F154" s="238" t="s">
        <v>171</v>
      </c>
      <c r="G154" s="239" t="s">
        <v>90</v>
      </c>
      <c r="H154" s="240">
        <v>57.25</v>
      </c>
      <c r="I154" s="241"/>
      <c r="J154" s="242">
        <f>ROUND(I154*H154,2)</f>
        <v>0</v>
      </c>
      <c r="K154" s="243"/>
      <c r="L154" s="45"/>
      <c r="M154" s="244" t="s">
        <v>1</v>
      </c>
      <c r="N154" s="245" t="s">
        <v>44</v>
      </c>
      <c r="O154" s="92"/>
      <c r="P154" s="246">
        <f>O154*H154</f>
        <v>0</v>
      </c>
      <c r="Q154" s="246">
        <v>0.00025999999999999998</v>
      </c>
      <c r="R154" s="246">
        <f>Q154*H154</f>
        <v>0.014884999999999999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153</v>
      </c>
      <c r="AT154" s="248" t="s">
        <v>150</v>
      </c>
      <c r="AU154" s="248" t="s">
        <v>154</v>
      </c>
      <c r="AY154" s="18" t="s">
        <v>148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154</v>
      </c>
      <c r="BK154" s="249">
        <f>ROUND(I154*H154,2)</f>
        <v>0</v>
      </c>
      <c r="BL154" s="18" t="s">
        <v>153</v>
      </c>
      <c r="BM154" s="248" t="s">
        <v>172</v>
      </c>
    </row>
    <row r="155" s="13" customFormat="1">
      <c r="A155" s="13"/>
      <c r="B155" s="250"/>
      <c r="C155" s="251"/>
      <c r="D155" s="252" t="s">
        <v>156</v>
      </c>
      <c r="E155" s="253" t="s">
        <v>1</v>
      </c>
      <c r="F155" s="254" t="s">
        <v>173</v>
      </c>
      <c r="G155" s="251"/>
      <c r="H155" s="255">
        <v>14.119999999999999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156</v>
      </c>
      <c r="AU155" s="261" t="s">
        <v>154</v>
      </c>
      <c r="AV155" s="13" t="s">
        <v>154</v>
      </c>
      <c r="AW155" s="13" t="s">
        <v>34</v>
      </c>
      <c r="AX155" s="13" t="s">
        <v>78</v>
      </c>
      <c r="AY155" s="261" t="s">
        <v>148</v>
      </c>
    </row>
    <row r="156" s="13" customFormat="1">
      <c r="A156" s="13"/>
      <c r="B156" s="250"/>
      <c r="C156" s="251"/>
      <c r="D156" s="252" t="s">
        <v>156</v>
      </c>
      <c r="E156" s="253" t="s">
        <v>1</v>
      </c>
      <c r="F156" s="254" t="s">
        <v>174</v>
      </c>
      <c r="G156" s="251"/>
      <c r="H156" s="255">
        <v>15.48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156</v>
      </c>
      <c r="AU156" s="261" t="s">
        <v>154</v>
      </c>
      <c r="AV156" s="13" t="s">
        <v>154</v>
      </c>
      <c r="AW156" s="13" t="s">
        <v>34</v>
      </c>
      <c r="AX156" s="13" t="s">
        <v>78</v>
      </c>
      <c r="AY156" s="261" t="s">
        <v>148</v>
      </c>
    </row>
    <row r="157" s="13" customFormat="1">
      <c r="A157" s="13"/>
      <c r="B157" s="250"/>
      <c r="C157" s="251"/>
      <c r="D157" s="252" t="s">
        <v>156</v>
      </c>
      <c r="E157" s="253" t="s">
        <v>1</v>
      </c>
      <c r="F157" s="254" t="s">
        <v>175</v>
      </c>
      <c r="G157" s="251"/>
      <c r="H157" s="255">
        <v>14.619999999999999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156</v>
      </c>
      <c r="AU157" s="261" t="s">
        <v>154</v>
      </c>
      <c r="AV157" s="13" t="s">
        <v>154</v>
      </c>
      <c r="AW157" s="13" t="s">
        <v>34</v>
      </c>
      <c r="AX157" s="13" t="s">
        <v>78</v>
      </c>
      <c r="AY157" s="261" t="s">
        <v>148</v>
      </c>
    </row>
    <row r="158" s="13" customFormat="1">
      <c r="A158" s="13"/>
      <c r="B158" s="250"/>
      <c r="C158" s="251"/>
      <c r="D158" s="252" t="s">
        <v>156</v>
      </c>
      <c r="E158" s="253" t="s">
        <v>1</v>
      </c>
      <c r="F158" s="254" t="s">
        <v>176</v>
      </c>
      <c r="G158" s="251"/>
      <c r="H158" s="255">
        <v>6.6100000000000003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156</v>
      </c>
      <c r="AU158" s="261" t="s">
        <v>154</v>
      </c>
      <c r="AV158" s="13" t="s">
        <v>154</v>
      </c>
      <c r="AW158" s="13" t="s">
        <v>34</v>
      </c>
      <c r="AX158" s="13" t="s">
        <v>78</v>
      </c>
      <c r="AY158" s="261" t="s">
        <v>148</v>
      </c>
    </row>
    <row r="159" s="13" customFormat="1">
      <c r="A159" s="13"/>
      <c r="B159" s="250"/>
      <c r="C159" s="251"/>
      <c r="D159" s="252" t="s">
        <v>156</v>
      </c>
      <c r="E159" s="253" t="s">
        <v>1</v>
      </c>
      <c r="F159" s="254" t="s">
        <v>177</v>
      </c>
      <c r="G159" s="251"/>
      <c r="H159" s="255">
        <v>1.3200000000000001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156</v>
      </c>
      <c r="AU159" s="261" t="s">
        <v>154</v>
      </c>
      <c r="AV159" s="13" t="s">
        <v>154</v>
      </c>
      <c r="AW159" s="13" t="s">
        <v>34</v>
      </c>
      <c r="AX159" s="13" t="s">
        <v>78</v>
      </c>
      <c r="AY159" s="261" t="s">
        <v>148</v>
      </c>
    </row>
    <row r="160" s="13" customFormat="1">
      <c r="A160" s="13"/>
      <c r="B160" s="250"/>
      <c r="C160" s="251"/>
      <c r="D160" s="252" t="s">
        <v>156</v>
      </c>
      <c r="E160" s="253" t="s">
        <v>1</v>
      </c>
      <c r="F160" s="254" t="s">
        <v>178</v>
      </c>
      <c r="G160" s="251"/>
      <c r="H160" s="255">
        <v>3.6000000000000001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156</v>
      </c>
      <c r="AU160" s="261" t="s">
        <v>154</v>
      </c>
      <c r="AV160" s="13" t="s">
        <v>154</v>
      </c>
      <c r="AW160" s="13" t="s">
        <v>34</v>
      </c>
      <c r="AX160" s="13" t="s">
        <v>78</v>
      </c>
      <c r="AY160" s="261" t="s">
        <v>148</v>
      </c>
    </row>
    <row r="161" s="13" customFormat="1">
      <c r="A161" s="13"/>
      <c r="B161" s="250"/>
      <c r="C161" s="251"/>
      <c r="D161" s="252" t="s">
        <v>156</v>
      </c>
      <c r="E161" s="253" t="s">
        <v>1</v>
      </c>
      <c r="F161" s="254" t="s">
        <v>179</v>
      </c>
      <c r="G161" s="251"/>
      <c r="H161" s="255">
        <v>1.5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156</v>
      </c>
      <c r="AU161" s="261" t="s">
        <v>154</v>
      </c>
      <c r="AV161" s="13" t="s">
        <v>154</v>
      </c>
      <c r="AW161" s="13" t="s">
        <v>34</v>
      </c>
      <c r="AX161" s="13" t="s">
        <v>78</v>
      </c>
      <c r="AY161" s="261" t="s">
        <v>148</v>
      </c>
    </row>
    <row r="162" s="14" customFormat="1">
      <c r="A162" s="14"/>
      <c r="B162" s="262"/>
      <c r="C162" s="263"/>
      <c r="D162" s="252" t="s">
        <v>156</v>
      </c>
      <c r="E162" s="264" t="s">
        <v>1</v>
      </c>
      <c r="F162" s="265" t="s">
        <v>159</v>
      </c>
      <c r="G162" s="263"/>
      <c r="H162" s="266">
        <v>57.25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156</v>
      </c>
      <c r="AU162" s="272" t="s">
        <v>154</v>
      </c>
      <c r="AV162" s="14" t="s">
        <v>153</v>
      </c>
      <c r="AW162" s="14" t="s">
        <v>34</v>
      </c>
      <c r="AX162" s="14" t="s">
        <v>86</v>
      </c>
      <c r="AY162" s="272" t="s">
        <v>148</v>
      </c>
    </row>
    <row r="163" s="2" customFormat="1" ht="21.75" customHeight="1">
      <c r="A163" s="39"/>
      <c r="B163" s="40"/>
      <c r="C163" s="236" t="s">
        <v>180</v>
      </c>
      <c r="D163" s="236" t="s">
        <v>150</v>
      </c>
      <c r="E163" s="237" t="s">
        <v>181</v>
      </c>
      <c r="F163" s="238" t="s">
        <v>182</v>
      </c>
      <c r="G163" s="239" t="s">
        <v>90</v>
      </c>
      <c r="H163" s="240">
        <v>57.25</v>
      </c>
      <c r="I163" s="241"/>
      <c r="J163" s="242">
        <f>ROUND(I163*H163,2)</f>
        <v>0</v>
      </c>
      <c r="K163" s="243"/>
      <c r="L163" s="45"/>
      <c r="M163" s="244" t="s">
        <v>1</v>
      </c>
      <c r="N163" s="245" t="s">
        <v>44</v>
      </c>
      <c r="O163" s="92"/>
      <c r="P163" s="246">
        <f>O163*H163</f>
        <v>0</v>
      </c>
      <c r="Q163" s="246">
        <v>0.0043800000000000002</v>
      </c>
      <c r="R163" s="246">
        <f>Q163*H163</f>
        <v>0.25075500000000001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153</v>
      </c>
      <c r="AT163" s="248" t="s">
        <v>150</v>
      </c>
      <c r="AU163" s="248" t="s">
        <v>154</v>
      </c>
      <c r="AY163" s="18" t="s">
        <v>148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154</v>
      </c>
      <c r="BK163" s="249">
        <f>ROUND(I163*H163,2)</f>
        <v>0</v>
      </c>
      <c r="BL163" s="18" t="s">
        <v>153</v>
      </c>
      <c r="BM163" s="248" t="s">
        <v>183</v>
      </c>
    </row>
    <row r="164" s="13" customFormat="1">
      <c r="A164" s="13"/>
      <c r="B164" s="250"/>
      <c r="C164" s="251"/>
      <c r="D164" s="252" t="s">
        <v>156</v>
      </c>
      <c r="E164" s="253" t="s">
        <v>1</v>
      </c>
      <c r="F164" s="254" t="s">
        <v>93</v>
      </c>
      <c r="G164" s="251"/>
      <c r="H164" s="255">
        <v>57.25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156</v>
      </c>
      <c r="AU164" s="261" t="s">
        <v>154</v>
      </c>
      <c r="AV164" s="13" t="s">
        <v>154</v>
      </c>
      <c r="AW164" s="13" t="s">
        <v>34</v>
      </c>
      <c r="AX164" s="13" t="s">
        <v>86</v>
      </c>
      <c r="AY164" s="261" t="s">
        <v>148</v>
      </c>
    </row>
    <row r="165" s="2" customFormat="1" ht="21.75" customHeight="1">
      <c r="A165" s="39"/>
      <c r="B165" s="40"/>
      <c r="C165" s="236" t="s">
        <v>168</v>
      </c>
      <c r="D165" s="236" t="s">
        <v>150</v>
      </c>
      <c r="E165" s="237" t="s">
        <v>184</v>
      </c>
      <c r="F165" s="238" t="s">
        <v>185</v>
      </c>
      <c r="G165" s="239" t="s">
        <v>90</v>
      </c>
      <c r="H165" s="240">
        <v>57.25</v>
      </c>
      <c r="I165" s="241"/>
      <c r="J165" s="242">
        <f>ROUND(I165*H165,2)</f>
        <v>0</v>
      </c>
      <c r="K165" s="243"/>
      <c r="L165" s="45"/>
      <c r="M165" s="244" t="s">
        <v>1</v>
      </c>
      <c r="N165" s="245" t="s">
        <v>44</v>
      </c>
      <c r="O165" s="92"/>
      <c r="P165" s="246">
        <f>O165*H165</f>
        <v>0</v>
      </c>
      <c r="Q165" s="246">
        <v>0.0030000000000000001</v>
      </c>
      <c r="R165" s="246">
        <f>Q165*H165</f>
        <v>0.17175000000000001</v>
      </c>
      <c r="S165" s="246">
        <v>0</v>
      </c>
      <c r="T165" s="24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8" t="s">
        <v>153</v>
      </c>
      <c r="AT165" s="248" t="s">
        <v>150</v>
      </c>
      <c r="AU165" s="248" t="s">
        <v>154</v>
      </c>
      <c r="AY165" s="18" t="s">
        <v>148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154</v>
      </c>
      <c r="BK165" s="249">
        <f>ROUND(I165*H165,2)</f>
        <v>0</v>
      </c>
      <c r="BL165" s="18" t="s">
        <v>153</v>
      </c>
      <c r="BM165" s="248" t="s">
        <v>186</v>
      </c>
    </row>
    <row r="166" s="13" customFormat="1">
      <c r="A166" s="13"/>
      <c r="B166" s="250"/>
      <c r="C166" s="251"/>
      <c r="D166" s="252" t="s">
        <v>156</v>
      </c>
      <c r="E166" s="253" t="s">
        <v>1</v>
      </c>
      <c r="F166" s="254" t="s">
        <v>93</v>
      </c>
      <c r="G166" s="251"/>
      <c r="H166" s="255">
        <v>57.25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156</v>
      </c>
      <c r="AU166" s="261" t="s">
        <v>154</v>
      </c>
      <c r="AV166" s="13" t="s">
        <v>154</v>
      </c>
      <c r="AW166" s="13" t="s">
        <v>34</v>
      </c>
      <c r="AX166" s="13" t="s">
        <v>86</v>
      </c>
      <c r="AY166" s="261" t="s">
        <v>148</v>
      </c>
    </row>
    <row r="167" s="2" customFormat="1" ht="21.75" customHeight="1">
      <c r="A167" s="39"/>
      <c r="B167" s="40"/>
      <c r="C167" s="236" t="s">
        <v>187</v>
      </c>
      <c r="D167" s="236" t="s">
        <v>150</v>
      </c>
      <c r="E167" s="237" t="s">
        <v>188</v>
      </c>
      <c r="F167" s="238" t="s">
        <v>189</v>
      </c>
      <c r="G167" s="239" t="s">
        <v>90</v>
      </c>
      <c r="H167" s="240">
        <v>165.36000000000001</v>
      </c>
      <c r="I167" s="241"/>
      <c r="J167" s="242">
        <f>ROUND(I167*H167,2)</f>
        <v>0</v>
      </c>
      <c r="K167" s="243"/>
      <c r="L167" s="45"/>
      <c r="M167" s="244" t="s">
        <v>1</v>
      </c>
      <c r="N167" s="245" t="s">
        <v>44</v>
      </c>
      <c r="O167" s="92"/>
      <c r="P167" s="246">
        <f>O167*H167</f>
        <v>0</v>
      </c>
      <c r="Q167" s="246">
        <v>0.00025999999999999998</v>
      </c>
      <c r="R167" s="246">
        <f>Q167*H167</f>
        <v>0.0429936</v>
      </c>
      <c r="S167" s="246">
        <v>0</v>
      </c>
      <c r="T167" s="24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8" t="s">
        <v>153</v>
      </c>
      <c r="AT167" s="248" t="s">
        <v>150</v>
      </c>
      <c r="AU167" s="248" t="s">
        <v>154</v>
      </c>
      <c r="AY167" s="18" t="s">
        <v>148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8" t="s">
        <v>154</v>
      </c>
      <c r="BK167" s="249">
        <f>ROUND(I167*H167,2)</f>
        <v>0</v>
      </c>
      <c r="BL167" s="18" t="s">
        <v>153</v>
      </c>
      <c r="BM167" s="248" t="s">
        <v>190</v>
      </c>
    </row>
    <row r="168" s="13" customFormat="1">
      <c r="A168" s="13"/>
      <c r="B168" s="250"/>
      <c r="C168" s="251"/>
      <c r="D168" s="252" t="s">
        <v>156</v>
      </c>
      <c r="E168" s="253" t="s">
        <v>1</v>
      </c>
      <c r="F168" s="254" t="s">
        <v>191</v>
      </c>
      <c r="G168" s="251"/>
      <c r="H168" s="255">
        <v>33.909999999999997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156</v>
      </c>
      <c r="AU168" s="261" t="s">
        <v>154</v>
      </c>
      <c r="AV168" s="13" t="s">
        <v>154</v>
      </c>
      <c r="AW168" s="13" t="s">
        <v>34</v>
      </c>
      <c r="AX168" s="13" t="s">
        <v>78</v>
      </c>
      <c r="AY168" s="261" t="s">
        <v>148</v>
      </c>
    </row>
    <row r="169" s="13" customFormat="1">
      <c r="A169" s="13"/>
      <c r="B169" s="250"/>
      <c r="C169" s="251"/>
      <c r="D169" s="252" t="s">
        <v>156</v>
      </c>
      <c r="E169" s="253" t="s">
        <v>1</v>
      </c>
      <c r="F169" s="254" t="s">
        <v>192</v>
      </c>
      <c r="G169" s="251"/>
      <c r="H169" s="255">
        <v>35.100000000000001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156</v>
      </c>
      <c r="AU169" s="261" t="s">
        <v>154</v>
      </c>
      <c r="AV169" s="13" t="s">
        <v>154</v>
      </c>
      <c r="AW169" s="13" t="s">
        <v>34</v>
      </c>
      <c r="AX169" s="13" t="s">
        <v>78</v>
      </c>
      <c r="AY169" s="261" t="s">
        <v>148</v>
      </c>
    </row>
    <row r="170" s="13" customFormat="1">
      <c r="A170" s="13"/>
      <c r="B170" s="250"/>
      <c r="C170" s="251"/>
      <c r="D170" s="252" t="s">
        <v>156</v>
      </c>
      <c r="E170" s="253" t="s">
        <v>1</v>
      </c>
      <c r="F170" s="254" t="s">
        <v>193</v>
      </c>
      <c r="G170" s="251"/>
      <c r="H170" s="255">
        <v>34.100000000000001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156</v>
      </c>
      <c r="AU170" s="261" t="s">
        <v>154</v>
      </c>
      <c r="AV170" s="13" t="s">
        <v>154</v>
      </c>
      <c r="AW170" s="13" t="s">
        <v>34</v>
      </c>
      <c r="AX170" s="13" t="s">
        <v>78</v>
      </c>
      <c r="AY170" s="261" t="s">
        <v>148</v>
      </c>
    </row>
    <row r="171" s="13" customFormat="1">
      <c r="A171" s="13"/>
      <c r="B171" s="250"/>
      <c r="C171" s="251"/>
      <c r="D171" s="252" t="s">
        <v>156</v>
      </c>
      <c r="E171" s="253" t="s">
        <v>1</v>
      </c>
      <c r="F171" s="254" t="s">
        <v>194</v>
      </c>
      <c r="G171" s="251"/>
      <c r="H171" s="255">
        <v>22.800000000000001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156</v>
      </c>
      <c r="AU171" s="261" t="s">
        <v>154</v>
      </c>
      <c r="AV171" s="13" t="s">
        <v>154</v>
      </c>
      <c r="AW171" s="13" t="s">
        <v>34</v>
      </c>
      <c r="AX171" s="13" t="s">
        <v>78</v>
      </c>
      <c r="AY171" s="261" t="s">
        <v>148</v>
      </c>
    </row>
    <row r="172" s="13" customFormat="1">
      <c r="A172" s="13"/>
      <c r="B172" s="250"/>
      <c r="C172" s="251"/>
      <c r="D172" s="252" t="s">
        <v>156</v>
      </c>
      <c r="E172" s="253" t="s">
        <v>1</v>
      </c>
      <c r="F172" s="254" t="s">
        <v>195</v>
      </c>
      <c r="G172" s="251"/>
      <c r="H172" s="255">
        <v>10.300000000000001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156</v>
      </c>
      <c r="AU172" s="261" t="s">
        <v>154</v>
      </c>
      <c r="AV172" s="13" t="s">
        <v>154</v>
      </c>
      <c r="AW172" s="13" t="s">
        <v>34</v>
      </c>
      <c r="AX172" s="13" t="s">
        <v>78</v>
      </c>
      <c r="AY172" s="261" t="s">
        <v>148</v>
      </c>
    </row>
    <row r="173" s="13" customFormat="1">
      <c r="A173" s="13"/>
      <c r="B173" s="250"/>
      <c r="C173" s="251"/>
      <c r="D173" s="252" t="s">
        <v>156</v>
      </c>
      <c r="E173" s="253" t="s">
        <v>1</v>
      </c>
      <c r="F173" s="254" t="s">
        <v>196</v>
      </c>
      <c r="G173" s="251"/>
      <c r="H173" s="255">
        <v>16.600000000000001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156</v>
      </c>
      <c r="AU173" s="261" t="s">
        <v>154</v>
      </c>
      <c r="AV173" s="13" t="s">
        <v>154</v>
      </c>
      <c r="AW173" s="13" t="s">
        <v>34</v>
      </c>
      <c r="AX173" s="13" t="s">
        <v>78</v>
      </c>
      <c r="AY173" s="261" t="s">
        <v>148</v>
      </c>
    </row>
    <row r="174" s="13" customFormat="1">
      <c r="A174" s="13"/>
      <c r="B174" s="250"/>
      <c r="C174" s="251"/>
      <c r="D174" s="252" t="s">
        <v>156</v>
      </c>
      <c r="E174" s="253" t="s">
        <v>1</v>
      </c>
      <c r="F174" s="254" t="s">
        <v>197</v>
      </c>
      <c r="G174" s="251"/>
      <c r="H174" s="255">
        <v>12.550000000000001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156</v>
      </c>
      <c r="AU174" s="261" t="s">
        <v>154</v>
      </c>
      <c r="AV174" s="13" t="s">
        <v>154</v>
      </c>
      <c r="AW174" s="13" t="s">
        <v>34</v>
      </c>
      <c r="AX174" s="13" t="s">
        <v>78</v>
      </c>
      <c r="AY174" s="261" t="s">
        <v>148</v>
      </c>
    </row>
    <row r="175" s="14" customFormat="1">
      <c r="A175" s="14"/>
      <c r="B175" s="262"/>
      <c r="C175" s="263"/>
      <c r="D175" s="252" t="s">
        <v>156</v>
      </c>
      <c r="E175" s="264" t="s">
        <v>1</v>
      </c>
      <c r="F175" s="265" t="s">
        <v>159</v>
      </c>
      <c r="G175" s="263"/>
      <c r="H175" s="266">
        <v>165.36000000000001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156</v>
      </c>
      <c r="AU175" s="272" t="s">
        <v>154</v>
      </c>
      <c r="AV175" s="14" t="s">
        <v>153</v>
      </c>
      <c r="AW175" s="14" t="s">
        <v>34</v>
      </c>
      <c r="AX175" s="14" t="s">
        <v>86</v>
      </c>
      <c r="AY175" s="272" t="s">
        <v>148</v>
      </c>
    </row>
    <row r="176" s="2" customFormat="1" ht="21.75" customHeight="1">
      <c r="A176" s="39"/>
      <c r="B176" s="40"/>
      <c r="C176" s="236" t="s">
        <v>198</v>
      </c>
      <c r="D176" s="236" t="s">
        <v>150</v>
      </c>
      <c r="E176" s="237" t="s">
        <v>199</v>
      </c>
      <c r="F176" s="238" t="s">
        <v>200</v>
      </c>
      <c r="G176" s="239" t="s">
        <v>90</v>
      </c>
      <c r="H176" s="240">
        <v>165.36000000000001</v>
      </c>
      <c r="I176" s="241"/>
      <c r="J176" s="242">
        <f>ROUND(I176*H176,2)</f>
        <v>0</v>
      </c>
      <c r="K176" s="243"/>
      <c r="L176" s="45"/>
      <c r="M176" s="244" t="s">
        <v>1</v>
      </c>
      <c r="N176" s="245" t="s">
        <v>44</v>
      </c>
      <c r="O176" s="92"/>
      <c r="P176" s="246">
        <f>O176*H176</f>
        <v>0</v>
      </c>
      <c r="Q176" s="246">
        <v>0.0043800000000000002</v>
      </c>
      <c r="R176" s="246">
        <f>Q176*H176</f>
        <v>0.72427680000000005</v>
      </c>
      <c r="S176" s="246">
        <v>0</v>
      </c>
      <c r="T176" s="24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153</v>
      </c>
      <c r="AT176" s="248" t="s">
        <v>150</v>
      </c>
      <c r="AU176" s="248" t="s">
        <v>154</v>
      </c>
      <c r="AY176" s="18" t="s">
        <v>148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154</v>
      </c>
      <c r="BK176" s="249">
        <f>ROUND(I176*H176,2)</f>
        <v>0</v>
      </c>
      <c r="BL176" s="18" t="s">
        <v>153</v>
      </c>
      <c r="BM176" s="248" t="s">
        <v>201</v>
      </c>
    </row>
    <row r="177" s="13" customFormat="1">
      <c r="A177" s="13"/>
      <c r="B177" s="250"/>
      <c r="C177" s="251"/>
      <c r="D177" s="252" t="s">
        <v>156</v>
      </c>
      <c r="E177" s="253" t="s">
        <v>1</v>
      </c>
      <c r="F177" s="254" t="s">
        <v>97</v>
      </c>
      <c r="G177" s="251"/>
      <c r="H177" s="255">
        <v>165.36000000000001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156</v>
      </c>
      <c r="AU177" s="261" t="s">
        <v>154</v>
      </c>
      <c r="AV177" s="13" t="s">
        <v>154</v>
      </c>
      <c r="AW177" s="13" t="s">
        <v>34</v>
      </c>
      <c r="AX177" s="13" t="s">
        <v>86</v>
      </c>
      <c r="AY177" s="261" t="s">
        <v>148</v>
      </c>
    </row>
    <row r="178" s="2" customFormat="1" ht="21.75" customHeight="1">
      <c r="A178" s="39"/>
      <c r="B178" s="40"/>
      <c r="C178" s="236" t="s">
        <v>202</v>
      </c>
      <c r="D178" s="236" t="s">
        <v>150</v>
      </c>
      <c r="E178" s="237" t="s">
        <v>203</v>
      </c>
      <c r="F178" s="238" t="s">
        <v>204</v>
      </c>
      <c r="G178" s="239" t="s">
        <v>90</v>
      </c>
      <c r="H178" s="240">
        <v>140.13999999999999</v>
      </c>
      <c r="I178" s="241"/>
      <c r="J178" s="242">
        <f>ROUND(I178*H178,2)</f>
        <v>0</v>
      </c>
      <c r="K178" s="243"/>
      <c r="L178" s="45"/>
      <c r="M178" s="244" t="s">
        <v>1</v>
      </c>
      <c r="N178" s="245" t="s">
        <v>44</v>
      </c>
      <c r="O178" s="92"/>
      <c r="P178" s="246">
        <f>O178*H178</f>
        <v>0</v>
      </c>
      <c r="Q178" s="246">
        <v>0.0030000000000000001</v>
      </c>
      <c r="R178" s="246">
        <f>Q178*H178</f>
        <v>0.42041999999999996</v>
      </c>
      <c r="S178" s="246">
        <v>0</v>
      </c>
      <c r="T178" s="24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8" t="s">
        <v>153</v>
      </c>
      <c r="AT178" s="248" t="s">
        <v>150</v>
      </c>
      <c r="AU178" s="248" t="s">
        <v>154</v>
      </c>
      <c r="AY178" s="18" t="s">
        <v>148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154</v>
      </c>
      <c r="BK178" s="249">
        <f>ROUND(I178*H178,2)</f>
        <v>0</v>
      </c>
      <c r="BL178" s="18" t="s">
        <v>153</v>
      </c>
      <c r="BM178" s="248" t="s">
        <v>205</v>
      </c>
    </row>
    <row r="179" s="13" customFormat="1">
      <c r="A179" s="13"/>
      <c r="B179" s="250"/>
      <c r="C179" s="251"/>
      <c r="D179" s="252" t="s">
        <v>156</v>
      </c>
      <c r="E179" s="253" t="s">
        <v>1</v>
      </c>
      <c r="F179" s="254" t="s">
        <v>97</v>
      </c>
      <c r="G179" s="251"/>
      <c r="H179" s="255">
        <v>165.36000000000001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156</v>
      </c>
      <c r="AU179" s="261" t="s">
        <v>154</v>
      </c>
      <c r="AV179" s="13" t="s">
        <v>154</v>
      </c>
      <c r="AW179" s="13" t="s">
        <v>34</v>
      </c>
      <c r="AX179" s="13" t="s">
        <v>78</v>
      </c>
      <c r="AY179" s="261" t="s">
        <v>148</v>
      </c>
    </row>
    <row r="180" s="13" customFormat="1">
      <c r="A180" s="13"/>
      <c r="B180" s="250"/>
      <c r="C180" s="251"/>
      <c r="D180" s="252" t="s">
        <v>156</v>
      </c>
      <c r="E180" s="253" t="s">
        <v>1</v>
      </c>
      <c r="F180" s="254" t="s">
        <v>206</v>
      </c>
      <c r="G180" s="251"/>
      <c r="H180" s="255">
        <v>-25.219999999999999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156</v>
      </c>
      <c r="AU180" s="261" t="s">
        <v>154</v>
      </c>
      <c r="AV180" s="13" t="s">
        <v>154</v>
      </c>
      <c r="AW180" s="13" t="s">
        <v>34</v>
      </c>
      <c r="AX180" s="13" t="s">
        <v>78</v>
      </c>
      <c r="AY180" s="261" t="s">
        <v>148</v>
      </c>
    </row>
    <row r="181" s="14" customFormat="1">
      <c r="A181" s="14"/>
      <c r="B181" s="262"/>
      <c r="C181" s="263"/>
      <c r="D181" s="252" t="s">
        <v>156</v>
      </c>
      <c r="E181" s="264" t="s">
        <v>1</v>
      </c>
      <c r="F181" s="265" t="s">
        <v>159</v>
      </c>
      <c r="G181" s="263"/>
      <c r="H181" s="266">
        <v>140.13999999999999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156</v>
      </c>
      <c r="AU181" s="272" t="s">
        <v>154</v>
      </c>
      <c r="AV181" s="14" t="s">
        <v>153</v>
      </c>
      <c r="AW181" s="14" t="s">
        <v>34</v>
      </c>
      <c r="AX181" s="14" t="s">
        <v>86</v>
      </c>
      <c r="AY181" s="272" t="s">
        <v>148</v>
      </c>
    </row>
    <row r="182" s="2" customFormat="1" ht="21.75" customHeight="1">
      <c r="A182" s="39"/>
      <c r="B182" s="40"/>
      <c r="C182" s="236" t="s">
        <v>207</v>
      </c>
      <c r="D182" s="236" t="s">
        <v>150</v>
      </c>
      <c r="E182" s="237" t="s">
        <v>208</v>
      </c>
      <c r="F182" s="238" t="s">
        <v>209</v>
      </c>
      <c r="G182" s="239" t="s">
        <v>90</v>
      </c>
      <c r="H182" s="240">
        <v>29.149999999999999</v>
      </c>
      <c r="I182" s="241"/>
      <c r="J182" s="242">
        <f>ROUND(I182*H182,2)</f>
        <v>0</v>
      </c>
      <c r="K182" s="243"/>
      <c r="L182" s="45"/>
      <c r="M182" s="244" t="s">
        <v>1</v>
      </c>
      <c r="N182" s="245" t="s">
        <v>44</v>
      </c>
      <c r="O182" s="92"/>
      <c r="P182" s="246">
        <f>O182*H182</f>
        <v>0</v>
      </c>
      <c r="Q182" s="246">
        <v>0.015400000000000001</v>
      </c>
      <c r="R182" s="246">
        <f>Q182*H182</f>
        <v>0.44890999999999998</v>
      </c>
      <c r="S182" s="246">
        <v>0</v>
      </c>
      <c r="T182" s="24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8" t="s">
        <v>153</v>
      </c>
      <c r="AT182" s="248" t="s">
        <v>150</v>
      </c>
      <c r="AU182" s="248" t="s">
        <v>154</v>
      </c>
      <c r="AY182" s="18" t="s">
        <v>148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8" t="s">
        <v>154</v>
      </c>
      <c r="BK182" s="249">
        <f>ROUND(I182*H182,2)</f>
        <v>0</v>
      </c>
      <c r="BL182" s="18" t="s">
        <v>153</v>
      </c>
      <c r="BM182" s="248" t="s">
        <v>210</v>
      </c>
    </row>
    <row r="183" s="13" customFormat="1">
      <c r="A183" s="13"/>
      <c r="B183" s="250"/>
      <c r="C183" s="251"/>
      <c r="D183" s="252" t="s">
        <v>156</v>
      </c>
      <c r="E183" s="253" t="s">
        <v>1</v>
      </c>
      <c r="F183" s="254" t="s">
        <v>211</v>
      </c>
      <c r="G183" s="251"/>
      <c r="H183" s="255">
        <v>16.600000000000001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156</v>
      </c>
      <c r="AU183" s="261" t="s">
        <v>154</v>
      </c>
      <c r="AV183" s="13" t="s">
        <v>154</v>
      </c>
      <c r="AW183" s="13" t="s">
        <v>34</v>
      </c>
      <c r="AX183" s="13" t="s">
        <v>78</v>
      </c>
      <c r="AY183" s="261" t="s">
        <v>148</v>
      </c>
    </row>
    <row r="184" s="13" customFormat="1">
      <c r="A184" s="13"/>
      <c r="B184" s="250"/>
      <c r="C184" s="251"/>
      <c r="D184" s="252" t="s">
        <v>156</v>
      </c>
      <c r="E184" s="253" t="s">
        <v>1</v>
      </c>
      <c r="F184" s="254" t="s">
        <v>212</v>
      </c>
      <c r="G184" s="251"/>
      <c r="H184" s="255">
        <v>12.550000000000001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156</v>
      </c>
      <c r="AU184" s="261" t="s">
        <v>154</v>
      </c>
      <c r="AV184" s="13" t="s">
        <v>154</v>
      </c>
      <c r="AW184" s="13" t="s">
        <v>34</v>
      </c>
      <c r="AX184" s="13" t="s">
        <v>78</v>
      </c>
      <c r="AY184" s="261" t="s">
        <v>148</v>
      </c>
    </row>
    <row r="185" s="14" customFormat="1">
      <c r="A185" s="14"/>
      <c r="B185" s="262"/>
      <c r="C185" s="263"/>
      <c r="D185" s="252" t="s">
        <v>156</v>
      </c>
      <c r="E185" s="264" t="s">
        <v>1</v>
      </c>
      <c r="F185" s="265" t="s">
        <v>159</v>
      </c>
      <c r="G185" s="263"/>
      <c r="H185" s="266">
        <v>29.149999999999999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2" t="s">
        <v>156</v>
      </c>
      <c r="AU185" s="272" t="s">
        <v>154</v>
      </c>
      <c r="AV185" s="14" t="s">
        <v>153</v>
      </c>
      <c r="AW185" s="14" t="s">
        <v>34</v>
      </c>
      <c r="AX185" s="14" t="s">
        <v>86</v>
      </c>
      <c r="AY185" s="272" t="s">
        <v>148</v>
      </c>
    </row>
    <row r="186" s="2" customFormat="1" ht="21.75" customHeight="1">
      <c r="A186" s="39"/>
      <c r="B186" s="40"/>
      <c r="C186" s="236" t="s">
        <v>213</v>
      </c>
      <c r="D186" s="236" t="s">
        <v>150</v>
      </c>
      <c r="E186" s="237" t="s">
        <v>214</v>
      </c>
      <c r="F186" s="238" t="s">
        <v>215</v>
      </c>
      <c r="G186" s="239" t="s">
        <v>90</v>
      </c>
      <c r="H186" s="240">
        <v>2.1400000000000001</v>
      </c>
      <c r="I186" s="241"/>
      <c r="J186" s="242">
        <f>ROUND(I186*H186,2)</f>
        <v>0</v>
      </c>
      <c r="K186" s="243"/>
      <c r="L186" s="45"/>
      <c r="M186" s="244" t="s">
        <v>1</v>
      </c>
      <c r="N186" s="245" t="s">
        <v>44</v>
      </c>
      <c r="O186" s="92"/>
      <c r="P186" s="246">
        <f>O186*H186</f>
        <v>0</v>
      </c>
      <c r="Q186" s="246">
        <v>0.038199999999999998</v>
      </c>
      <c r="R186" s="246">
        <f>Q186*H186</f>
        <v>0.081748000000000001</v>
      </c>
      <c r="S186" s="246">
        <v>0</v>
      </c>
      <c r="T186" s="24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8" t="s">
        <v>153</v>
      </c>
      <c r="AT186" s="248" t="s">
        <v>150</v>
      </c>
      <c r="AU186" s="248" t="s">
        <v>154</v>
      </c>
      <c r="AY186" s="18" t="s">
        <v>148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8" t="s">
        <v>154</v>
      </c>
      <c r="BK186" s="249">
        <f>ROUND(I186*H186,2)</f>
        <v>0</v>
      </c>
      <c r="BL186" s="18" t="s">
        <v>153</v>
      </c>
      <c r="BM186" s="248" t="s">
        <v>216</v>
      </c>
    </row>
    <row r="187" s="15" customFormat="1">
      <c r="A187" s="15"/>
      <c r="B187" s="273"/>
      <c r="C187" s="274"/>
      <c r="D187" s="252" t="s">
        <v>156</v>
      </c>
      <c r="E187" s="275" t="s">
        <v>1</v>
      </c>
      <c r="F187" s="276" t="s">
        <v>217</v>
      </c>
      <c r="G187" s="274"/>
      <c r="H187" s="275" t="s">
        <v>1</v>
      </c>
      <c r="I187" s="277"/>
      <c r="J187" s="274"/>
      <c r="K187" s="274"/>
      <c r="L187" s="278"/>
      <c r="M187" s="279"/>
      <c r="N187" s="280"/>
      <c r="O187" s="280"/>
      <c r="P187" s="280"/>
      <c r="Q187" s="280"/>
      <c r="R187" s="280"/>
      <c r="S187" s="280"/>
      <c r="T187" s="28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2" t="s">
        <v>156</v>
      </c>
      <c r="AU187" s="282" t="s">
        <v>154</v>
      </c>
      <c r="AV187" s="15" t="s">
        <v>86</v>
      </c>
      <c r="AW187" s="15" t="s">
        <v>34</v>
      </c>
      <c r="AX187" s="15" t="s">
        <v>78</v>
      </c>
      <c r="AY187" s="282" t="s">
        <v>148</v>
      </c>
    </row>
    <row r="188" s="13" customFormat="1">
      <c r="A188" s="13"/>
      <c r="B188" s="250"/>
      <c r="C188" s="251"/>
      <c r="D188" s="252" t="s">
        <v>156</v>
      </c>
      <c r="E188" s="253" t="s">
        <v>1</v>
      </c>
      <c r="F188" s="254" t="s">
        <v>218</v>
      </c>
      <c r="G188" s="251"/>
      <c r="H188" s="255">
        <v>0.38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156</v>
      </c>
      <c r="AU188" s="261" t="s">
        <v>154</v>
      </c>
      <c r="AV188" s="13" t="s">
        <v>154</v>
      </c>
      <c r="AW188" s="13" t="s">
        <v>34</v>
      </c>
      <c r="AX188" s="13" t="s">
        <v>78</v>
      </c>
      <c r="AY188" s="261" t="s">
        <v>148</v>
      </c>
    </row>
    <row r="189" s="13" customFormat="1">
      <c r="A189" s="13"/>
      <c r="B189" s="250"/>
      <c r="C189" s="251"/>
      <c r="D189" s="252" t="s">
        <v>156</v>
      </c>
      <c r="E189" s="253" t="s">
        <v>1</v>
      </c>
      <c r="F189" s="254" t="s">
        <v>219</v>
      </c>
      <c r="G189" s="251"/>
      <c r="H189" s="255">
        <v>0.20000000000000001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156</v>
      </c>
      <c r="AU189" s="261" t="s">
        <v>154</v>
      </c>
      <c r="AV189" s="13" t="s">
        <v>154</v>
      </c>
      <c r="AW189" s="13" t="s">
        <v>34</v>
      </c>
      <c r="AX189" s="13" t="s">
        <v>78</v>
      </c>
      <c r="AY189" s="261" t="s">
        <v>148</v>
      </c>
    </row>
    <row r="190" s="16" customFormat="1">
      <c r="A190" s="16"/>
      <c r="B190" s="283"/>
      <c r="C190" s="284"/>
      <c r="D190" s="252" t="s">
        <v>156</v>
      </c>
      <c r="E190" s="285" t="s">
        <v>1</v>
      </c>
      <c r="F190" s="286" t="s">
        <v>220</v>
      </c>
      <c r="G190" s="284"/>
      <c r="H190" s="287">
        <v>0.57999999999999996</v>
      </c>
      <c r="I190" s="288"/>
      <c r="J190" s="284"/>
      <c r="K190" s="284"/>
      <c r="L190" s="289"/>
      <c r="M190" s="290"/>
      <c r="N190" s="291"/>
      <c r="O190" s="291"/>
      <c r="P190" s="291"/>
      <c r="Q190" s="291"/>
      <c r="R190" s="291"/>
      <c r="S190" s="291"/>
      <c r="T190" s="292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93" t="s">
        <v>156</v>
      </c>
      <c r="AU190" s="293" t="s">
        <v>154</v>
      </c>
      <c r="AV190" s="16" t="s">
        <v>92</v>
      </c>
      <c r="AW190" s="16" t="s">
        <v>34</v>
      </c>
      <c r="AX190" s="16" t="s">
        <v>78</v>
      </c>
      <c r="AY190" s="293" t="s">
        <v>148</v>
      </c>
    </row>
    <row r="191" s="15" customFormat="1">
      <c r="A191" s="15"/>
      <c r="B191" s="273"/>
      <c r="C191" s="274"/>
      <c r="D191" s="252" t="s">
        <v>156</v>
      </c>
      <c r="E191" s="275" t="s">
        <v>1</v>
      </c>
      <c r="F191" s="276" t="s">
        <v>221</v>
      </c>
      <c r="G191" s="274"/>
      <c r="H191" s="275" t="s">
        <v>1</v>
      </c>
      <c r="I191" s="277"/>
      <c r="J191" s="274"/>
      <c r="K191" s="274"/>
      <c r="L191" s="278"/>
      <c r="M191" s="279"/>
      <c r="N191" s="280"/>
      <c r="O191" s="280"/>
      <c r="P191" s="280"/>
      <c r="Q191" s="280"/>
      <c r="R191" s="280"/>
      <c r="S191" s="280"/>
      <c r="T191" s="28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2" t="s">
        <v>156</v>
      </c>
      <c r="AU191" s="282" t="s">
        <v>154</v>
      </c>
      <c r="AV191" s="15" t="s">
        <v>86</v>
      </c>
      <c r="AW191" s="15" t="s">
        <v>34</v>
      </c>
      <c r="AX191" s="15" t="s">
        <v>78</v>
      </c>
      <c r="AY191" s="282" t="s">
        <v>148</v>
      </c>
    </row>
    <row r="192" s="13" customFormat="1">
      <c r="A192" s="13"/>
      <c r="B192" s="250"/>
      <c r="C192" s="251"/>
      <c r="D192" s="252" t="s">
        <v>156</v>
      </c>
      <c r="E192" s="253" t="s">
        <v>1</v>
      </c>
      <c r="F192" s="254" t="s">
        <v>222</v>
      </c>
      <c r="G192" s="251"/>
      <c r="H192" s="255">
        <v>1.5600000000000001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156</v>
      </c>
      <c r="AU192" s="261" t="s">
        <v>154</v>
      </c>
      <c r="AV192" s="13" t="s">
        <v>154</v>
      </c>
      <c r="AW192" s="13" t="s">
        <v>34</v>
      </c>
      <c r="AX192" s="13" t="s">
        <v>78</v>
      </c>
      <c r="AY192" s="261" t="s">
        <v>148</v>
      </c>
    </row>
    <row r="193" s="16" customFormat="1">
      <c r="A193" s="16"/>
      <c r="B193" s="283"/>
      <c r="C193" s="284"/>
      <c r="D193" s="252" t="s">
        <v>156</v>
      </c>
      <c r="E193" s="285" t="s">
        <v>1</v>
      </c>
      <c r="F193" s="286" t="s">
        <v>220</v>
      </c>
      <c r="G193" s="284"/>
      <c r="H193" s="287">
        <v>1.5600000000000001</v>
      </c>
      <c r="I193" s="288"/>
      <c r="J193" s="284"/>
      <c r="K193" s="284"/>
      <c r="L193" s="289"/>
      <c r="M193" s="290"/>
      <c r="N193" s="291"/>
      <c r="O193" s="291"/>
      <c r="P193" s="291"/>
      <c r="Q193" s="291"/>
      <c r="R193" s="291"/>
      <c r="S193" s="291"/>
      <c r="T193" s="292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3" t="s">
        <v>156</v>
      </c>
      <c r="AU193" s="293" t="s">
        <v>154</v>
      </c>
      <c r="AV193" s="16" t="s">
        <v>92</v>
      </c>
      <c r="AW193" s="16" t="s">
        <v>34</v>
      </c>
      <c r="AX193" s="16" t="s">
        <v>78</v>
      </c>
      <c r="AY193" s="293" t="s">
        <v>148</v>
      </c>
    </row>
    <row r="194" s="14" customFormat="1">
      <c r="A194" s="14"/>
      <c r="B194" s="262"/>
      <c r="C194" s="263"/>
      <c r="D194" s="252" t="s">
        <v>156</v>
      </c>
      <c r="E194" s="264" t="s">
        <v>1</v>
      </c>
      <c r="F194" s="265" t="s">
        <v>159</v>
      </c>
      <c r="G194" s="263"/>
      <c r="H194" s="266">
        <v>2.1400000000000001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156</v>
      </c>
      <c r="AU194" s="272" t="s">
        <v>154</v>
      </c>
      <c r="AV194" s="14" t="s">
        <v>153</v>
      </c>
      <c r="AW194" s="14" t="s">
        <v>34</v>
      </c>
      <c r="AX194" s="14" t="s">
        <v>86</v>
      </c>
      <c r="AY194" s="272" t="s">
        <v>148</v>
      </c>
    </row>
    <row r="195" s="2" customFormat="1" ht="21.75" customHeight="1">
      <c r="A195" s="39"/>
      <c r="B195" s="40"/>
      <c r="C195" s="236" t="s">
        <v>223</v>
      </c>
      <c r="D195" s="236" t="s">
        <v>150</v>
      </c>
      <c r="E195" s="237" t="s">
        <v>224</v>
      </c>
      <c r="F195" s="238" t="s">
        <v>225</v>
      </c>
      <c r="G195" s="239" t="s">
        <v>90</v>
      </c>
      <c r="H195" s="240">
        <v>7.4900000000000002</v>
      </c>
      <c r="I195" s="241"/>
      <c r="J195" s="242">
        <f>ROUND(I195*H195,2)</f>
        <v>0</v>
      </c>
      <c r="K195" s="243"/>
      <c r="L195" s="45"/>
      <c r="M195" s="244" t="s">
        <v>1</v>
      </c>
      <c r="N195" s="245" t="s">
        <v>44</v>
      </c>
      <c r="O195" s="92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8" t="s">
        <v>153</v>
      </c>
      <c r="AT195" s="248" t="s">
        <v>150</v>
      </c>
      <c r="AU195" s="248" t="s">
        <v>154</v>
      </c>
      <c r="AY195" s="18" t="s">
        <v>148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8" t="s">
        <v>154</v>
      </c>
      <c r="BK195" s="249">
        <f>ROUND(I195*H195,2)</f>
        <v>0</v>
      </c>
      <c r="BL195" s="18" t="s">
        <v>153</v>
      </c>
      <c r="BM195" s="248" t="s">
        <v>226</v>
      </c>
    </row>
    <row r="196" s="13" customFormat="1">
      <c r="A196" s="13"/>
      <c r="B196" s="250"/>
      <c r="C196" s="251"/>
      <c r="D196" s="252" t="s">
        <v>156</v>
      </c>
      <c r="E196" s="253" t="s">
        <v>1</v>
      </c>
      <c r="F196" s="254" t="s">
        <v>227</v>
      </c>
      <c r="G196" s="251"/>
      <c r="H196" s="255">
        <v>1.8899999999999999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156</v>
      </c>
      <c r="AU196" s="261" t="s">
        <v>154</v>
      </c>
      <c r="AV196" s="13" t="s">
        <v>154</v>
      </c>
      <c r="AW196" s="13" t="s">
        <v>34</v>
      </c>
      <c r="AX196" s="13" t="s">
        <v>78</v>
      </c>
      <c r="AY196" s="261" t="s">
        <v>148</v>
      </c>
    </row>
    <row r="197" s="13" customFormat="1">
      <c r="A197" s="13"/>
      <c r="B197" s="250"/>
      <c r="C197" s="251"/>
      <c r="D197" s="252" t="s">
        <v>156</v>
      </c>
      <c r="E197" s="253" t="s">
        <v>1</v>
      </c>
      <c r="F197" s="254" t="s">
        <v>228</v>
      </c>
      <c r="G197" s="251"/>
      <c r="H197" s="255">
        <v>2.7999999999999998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156</v>
      </c>
      <c r="AU197" s="261" t="s">
        <v>154</v>
      </c>
      <c r="AV197" s="13" t="s">
        <v>154</v>
      </c>
      <c r="AW197" s="13" t="s">
        <v>34</v>
      </c>
      <c r="AX197" s="13" t="s">
        <v>78</v>
      </c>
      <c r="AY197" s="261" t="s">
        <v>148</v>
      </c>
    </row>
    <row r="198" s="13" customFormat="1">
      <c r="A198" s="13"/>
      <c r="B198" s="250"/>
      <c r="C198" s="251"/>
      <c r="D198" s="252" t="s">
        <v>156</v>
      </c>
      <c r="E198" s="253" t="s">
        <v>1</v>
      </c>
      <c r="F198" s="254" t="s">
        <v>229</v>
      </c>
      <c r="G198" s="251"/>
      <c r="H198" s="255">
        <v>2.7999999999999998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156</v>
      </c>
      <c r="AU198" s="261" t="s">
        <v>154</v>
      </c>
      <c r="AV198" s="13" t="s">
        <v>154</v>
      </c>
      <c r="AW198" s="13" t="s">
        <v>34</v>
      </c>
      <c r="AX198" s="13" t="s">
        <v>78</v>
      </c>
      <c r="AY198" s="261" t="s">
        <v>148</v>
      </c>
    </row>
    <row r="199" s="14" customFormat="1">
      <c r="A199" s="14"/>
      <c r="B199" s="262"/>
      <c r="C199" s="263"/>
      <c r="D199" s="252" t="s">
        <v>156</v>
      </c>
      <c r="E199" s="264" t="s">
        <v>1</v>
      </c>
      <c r="F199" s="265" t="s">
        <v>159</v>
      </c>
      <c r="G199" s="263"/>
      <c r="H199" s="266">
        <v>7.4900000000000002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156</v>
      </c>
      <c r="AU199" s="272" t="s">
        <v>154</v>
      </c>
      <c r="AV199" s="14" t="s">
        <v>153</v>
      </c>
      <c r="AW199" s="14" t="s">
        <v>34</v>
      </c>
      <c r="AX199" s="14" t="s">
        <v>86</v>
      </c>
      <c r="AY199" s="272" t="s">
        <v>148</v>
      </c>
    </row>
    <row r="200" s="2" customFormat="1" ht="21.75" customHeight="1">
      <c r="A200" s="39"/>
      <c r="B200" s="40"/>
      <c r="C200" s="236" t="s">
        <v>230</v>
      </c>
      <c r="D200" s="236" t="s">
        <v>150</v>
      </c>
      <c r="E200" s="237" t="s">
        <v>231</v>
      </c>
      <c r="F200" s="238" t="s">
        <v>232</v>
      </c>
      <c r="G200" s="239" t="s">
        <v>90</v>
      </c>
      <c r="H200" s="240">
        <v>57.25</v>
      </c>
      <c r="I200" s="241"/>
      <c r="J200" s="242">
        <f>ROUND(I200*H200,2)</f>
        <v>0</v>
      </c>
      <c r="K200" s="243"/>
      <c r="L200" s="45"/>
      <c r="M200" s="244" t="s">
        <v>1</v>
      </c>
      <c r="N200" s="245" t="s">
        <v>44</v>
      </c>
      <c r="O200" s="92"/>
      <c r="P200" s="246">
        <f>O200*H200</f>
        <v>0</v>
      </c>
      <c r="Q200" s="246">
        <v>0.094500000000000001</v>
      </c>
      <c r="R200" s="246">
        <f>Q200*H200</f>
        <v>5.4101249999999999</v>
      </c>
      <c r="S200" s="246">
        <v>0</v>
      </c>
      <c r="T200" s="24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8" t="s">
        <v>153</v>
      </c>
      <c r="AT200" s="248" t="s">
        <v>150</v>
      </c>
      <c r="AU200" s="248" t="s">
        <v>154</v>
      </c>
      <c r="AY200" s="18" t="s">
        <v>148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8" t="s">
        <v>154</v>
      </c>
      <c r="BK200" s="249">
        <f>ROUND(I200*H200,2)</f>
        <v>0</v>
      </c>
      <c r="BL200" s="18" t="s">
        <v>153</v>
      </c>
      <c r="BM200" s="248" t="s">
        <v>233</v>
      </c>
    </row>
    <row r="201" s="13" customFormat="1">
      <c r="A201" s="13"/>
      <c r="B201" s="250"/>
      <c r="C201" s="251"/>
      <c r="D201" s="252" t="s">
        <v>156</v>
      </c>
      <c r="E201" s="253" t="s">
        <v>1</v>
      </c>
      <c r="F201" s="254" t="s">
        <v>93</v>
      </c>
      <c r="G201" s="251"/>
      <c r="H201" s="255">
        <v>57.25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156</v>
      </c>
      <c r="AU201" s="261" t="s">
        <v>154</v>
      </c>
      <c r="AV201" s="13" t="s">
        <v>154</v>
      </c>
      <c r="AW201" s="13" t="s">
        <v>34</v>
      </c>
      <c r="AX201" s="13" t="s">
        <v>86</v>
      </c>
      <c r="AY201" s="261" t="s">
        <v>148</v>
      </c>
    </row>
    <row r="202" s="2" customFormat="1" ht="16.5" customHeight="1">
      <c r="A202" s="39"/>
      <c r="B202" s="40"/>
      <c r="C202" s="236" t="s">
        <v>234</v>
      </c>
      <c r="D202" s="236" t="s">
        <v>150</v>
      </c>
      <c r="E202" s="237" t="s">
        <v>235</v>
      </c>
      <c r="F202" s="238" t="s">
        <v>236</v>
      </c>
      <c r="G202" s="239" t="s">
        <v>90</v>
      </c>
      <c r="H202" s="240">
        <v>57.25</v>
      </c>
      <c r="I202" s="241"/>
      <c r="J202" s="242">
        <f>ROUND(I202*H202,2)</f>
        <v>0</v>
      </c>
      <c r="K202" s="243"/>
      <c r="L202" s="45"/>
      <c r="M202" s="244" t="s">
        <v>1</v>
      </c>
      <c r="N202" s="245" t="s">
        <v>44</v>
      </c>
      <c r="O202" s="92"/>
      <c r="P202" s="246">
        <f>O202*H202</f>
        <v>0</v>
      </c>
      <c r="Q202" s="246">
        <v>0.00012999999999999999</v>
      </c>
      <c r="R202" s="246">
        <f>Q202*H202</f>
        <v>0.0074424999999999995</v>
      </c>
      <c r="S202" s="246">
        <v>0</v>
      </c>
      <c r="T202" s="24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8" t="s">
        <v>153</v>
      </c>
      <c r="AT202" s="248" t="s">
        <v>150</v>
      </c>
      <c r="AU202" s="248" t="s">
        <v>154</v>
      </c>
      <c r="AY202" s="18" t="s">
        <v>148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8" t="s">
        <v>154</v>
      </c>
      <c r="BK202" s="249">
        <f>ROUND(I202*H202,2)</f>
        <v>0</v>
      </c>
      <c r="BL202" s="18" t="s">
        <v>153</v>
      </c>
      <c r="BM202" s="248" t="s">
        <v>237</v>
      </c>
    </row>
    <row r="203" s="13" customFormat="1">
      <c r="A203" s="13"/>
      <c r="B203" s="250"/>
      <c r="C203" s="251"/>
      <c r="D203" s="252" t="s">
        <v>156</v>
      </c>
      <c r="E203" s="253" t="s">
        <v>1</v>
      </c>
      <c r="F203" s="254" t="s">
        <v>93</v>
      </c>
      <c r="G203" s="251"/>
      <c r="H203" s="255">
        <v>57.25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156</v>
      </c>
      <c r="AU203" s="261" t="s">
        <v>154</v>
      </c>
      <c r="AV203" s="13" t="s">
        <v>154</v>
      </c>
      <c r="AW203" s="13" t="s">
        <v>34</v>
      </c>
      <c r="AX203" s="13" t="s">
        <v>86</v>
      </c>
      <c r="AY203" s="261" t="s">
        <v>148</v>
      </c>
    </row>
    <row r="204" s="2" customFormat="1" ht="21.75" customHeight="1">
      <c r="A204" s="39"/>
      <c r="B204" s="40"/>
      <c r="C204" s="236" t="s">
        <v>8</v>
      </c>
      <c r="D204" s="236" t="s">
        <v>150</v>
      </c>
      <c r="E204" s="237" t="s">
        <v>238</v>
      </c>
      <c r="F204" s="238" t="s">
        <v>239</v>
      </c>
      <c r="G204" s="239" t="s">
        <v>240</v>
      </c>
      <c r="H204" s="240">
        <v>76.5</v>
      </c>
      <c r="I204" s="241"/>
      <c r="J204" s="242">
        <f>ROUND(I204*H204,2)</f>
        <v>0</v>
      </c>
      <c r="K204" s="243"/>
      <c r="L204" s="45"/>
      <c r="M204" s="244" t="s">
        <v>1</v>
      </c>
      <c r="N204" s="245" t="s">
        <v>44</v>
      </c>
      <c r="O204" s="92"/>
      <c r="P204" s="246">
        <f>O204*H204</f>
        <v>0</v>
      </c>
      <c r="Q204" s="246">
        <v>2.0000000000000002E-05</v>
      </c>
      <c r="R204" s="246">
        <f>Q204*H204</f>
        <v>0.0015300000000000001</v>
      </c>
      <c r="S204" s="246">
        <v>0</v>
      </c>
      <c r="T204" s="24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8" t="s">
        <v>153</v>
      </c>
      <c r="AT204" s="248" t="s">
        <v>150</v>
      </c>
      <c r="AU204" s="248" t="s">
        <v>154</v>
      </c>
      <c r="AY204" s="18" t="s">
        <v>148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8" t="s">
        <v>154</v>
      </c>
      <c r="BK204" s="249">
        <f>ROUND(I204*H204,2)</f>
        <v>0</v>
      </c>
      <c r="BL204" s="18" t="s">
        <v>153</v>
      </c>
      <c r="BM204" s="248" t="s">
        <v>241</v>
      </c>
    </row>
    <row r="205" s="13" customFormat="1">
      <c r="A205" s="13"/>
      <c r="B205" s="250"/>
      <c r="C205" s="251"/>
      <c r="D205" s="252" t="s">
        <v>156</v>
      </c>
      <c r="E205" s="253" t="s">
        <v>1</v>
      </c>
      <c r="F205" s="254" t="s">
        <v>242</v>
      </c>
      <c r="G205" s="251"/>
      <c r="H205" s="255">
        <v>15.6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156</v>
      </c>
      <c r="AU205" s="261" t="s">
        <v>154</v>
      </c>
      <c r="AV205" s="13" t="s">
        <v>154</v>
      </c>
      <c r="AW205" s="13" t="s">
        <v>34</v>
      </c>
      <c r="AX205" s="13" t="s">
        <v>78</v>
      </c>
      <c r="AY205" s="261" t="s">
        <v>148</v>
      </c>
    </row>
    <row r="206" s="13" customFormat="1">
      <c r="A206" s="13"/>
      <c r="B206" s="250"/>
      <c r="C206" s="251"/>
      <c r="D206" s="252" t="s">
        <v>156</v>
      </c>
      <c r="E206" s="253" t="s">
        <v>1</v>
      </c>
      <c r="F206" s="254" t="s">
        <v>243</v>
      </c>
      <c r="G206" s="251"/>
      <c r="H206" s="255">
        <v>15.800000000000001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156</v>
      </c>
      <c r="AU206" s="261" t="s">
        <v>154</v>
      </c>
      <c r="AV206" s="13" t="s">
        <v>154</v>
      </c>
      <c r="AW206" s="13" t="s">
        <v>34</v>
      </c>
      <c r="AX206" s="13" t="s">
        <v>78</v>
      </c>
      <c r="AY206" s="261" t="s">
        <v>148</v>
      </c>
    </row>
    <row r="207" s="13" customFormat="1">
      <c r="A207" s="13"/>
      <c r="B207" s="250"/>
      <c r="C207" s="251"/>
      <c r="D207" s="252" t="s">
        <v>156</v>
      </c>
      <c r="E207" s="253" t="s">
        <v>1</v>
      </c>
      <c r="F207" s="254" t="s">
        <v>244</v>
      </c>
      <c r="G207" s="251"/>
      <c r="H207" s="255">
        <v>15.4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156</v>
      </c>
      <c r="AU207" s="261" t="s">
        <v>154</v>
      </c>
      <c r="AV207" s="13" t="s">
        <v>154</v>
      </c>
      <c r="AW207" s="13" t="s">
        <v>34</v>
      </c>
      <c r="AX207" s="13" t="s">
        <v>78</v>
      </c>
      <c r="AY207" s="261" t="s">
        <v>148</v>
      </c>
    </row>
    <row r="208" s="13" customFormat="1">
      <c r="A208" s="13"/>
      <c r="B208" s="250"/>
      <c r="C208" s="251"/>
      <c r="D208" s="252" t="s">
        <v>156</v>
      </c>
      <c r="E208" s="253" t="s">
        <v>1</v>
      </c>
      <c r="F208" s="254" t="s">
        <v>245</v>
      </c>
      <c r="G208" s="251"/>
      <c r="H208" s="255">
        <v>12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156</v>
      </c>
      <c r="AU208" s="261" t="s">
        <v>154</v>
      </c>
      <c r="AV208" s="13" t="s">
        <v>154</v>
      </c>
      <c r="AW208" s="13" t="s">
        <v>34</v>
      </c>
      <c r="AX208" s="13" t="s">
        <v>78</v>
      </c>
      <c r="AY208" s="261" t="s">
        <v>148</v>
      </c>
    </row>
    <row r="209" s="13" customFormat="1">
      <c r="A209" s="13"/>
      <c r="B209" s="250"/>
      <c r="C209" s="251"/>
      <c r="D209" s="252" t="s">
        <v>156</v>
      </c>
      <c r="E209" s="253" t="s">
        <v>1</v>
      </c>
      <c r="F209" s="254" t="s">
        <v>246</v>
      </c>
      <c r="G209" s="251"/>
      <c r="H209" s="255">
        <v>4.5999999999999996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156</v>
      </c>
      <c r="AU209" s="261" t="s">
        <v>154</v>
      </c>
      <c r="AV209" s="13" t="s">
        <v>154</v>
      </c>
      <c r="AW209" s="13" t="s">
        <v>34</v>
      </c>
      <c r="AX209" s="13" t="s">
        <v>78</v>
      </c>
      <c r="AY209" s="261" t="s">
        <v>148</v>
      </c>
    </row>
    <row r="210" s="13" customFormat="1">
      <c r="A210" s="13"/>
      <c r="B210" s="250"/>
      <c r="C210" s="251"/>
      <c r="D210" s="252" t="s">
        <v>156</v>
      </c>
      <c r="E210" s="253" t="s">
        <v>1</v>
      </c>
      <c r="F210" s="254" t="s">
        <v>247</v>
      </c>
      <c r="G210" s="251"/>
      <c r="H210" s="255">
        <v>7.5999999999999996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156</v>
      </c>
      <c r="AU210" s="261" t="s">
        <v>154</v>
      </c>
      <c r="AV210" s="13" t="s">
        <v>154</v>
      </c>
      <c r="AW210" s="13" t="s">
        <v>34</v>
      </c>
      <c r="AX210" s="13" t="s">
        <v>78</v>
      </c>
      <c r="AY210" s="261" t="s">
        <v>148</v>
      </c>
    </row>
    <row r="211" s="13" customFormat="1">
      <c r="A211" s="13"/>
      <c r="B211" s="250"/>
      <c r="C211" s="251"/>
      <c r="D211" s="252" t="s">
        <v>156</v>
      </c>
      <c r="E211" s="253" t="s">
        <v>1</v>
      </c>
      <c r="F211" s="254" t="s">
        <v>248</v>
      </c>
      <c r="G211" s="251"/>
      <c r="H211" s="255">
        <v>5.5</v>
      </c>
      <c r="I211" s="256"/>
      <c r="J211" s="251"/>
      <c r="K211" s="251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156</v>
      </c>
      <c r="AU211" s="261" t="s">
        <v>154</v>
      </c>
      <c r="AV211" s="13" t="s">
        <v>154</v>
      </c>
      <c r="AW211" s="13" t="s">
        <v>34</v>
      </c>
      <c r="AX211" s="13" t="s">
        <v>78</v>
      </c>
      <c r="AY211" s="261" t="s">
        <v>148</v>
      </c>
    </row>
    <row r="212" s="14" customFormat="1">
      <c r="A212" s="14"/>
      <c r="B212" s="262"/>
      <c r="C212" s="263"/>
      <c r="D212" s="252" t="s">
        <v>156</v>
      </c>
      <c r="E212" s="264" t="s">
        <v>1</v>
      </c>
      <c r="F212" s="265" t="s">
        <v>159</v>
      </c>
      <c r="G212" s="263"/>
      <c r="H212" s="266">
        <v>76.5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156</v>
      </c>
      <c r="AU212" s="272" t="s">
        <v>154</v>
      </c>
      <c r="AV212" s="14" t="s">
        <v>153</v>
      </c>
      <c r="AW212" s="14" t="s">
        <v>34</v>
      </c>
      <c r="AX212" s="14" t="s">
        <v>86</v>
      </c>
      <c r="AY212" s="272" t="s">
        <v>148</v>
      </c>
    </row>
    <row r="213" s="12" customFormat="1" ht="22.8" customHeight="1">
      <c r="A213" s="12"/>
      <c r="B213" s="221"/>
      <c r="C213" s="222"/>
      <c r="D213" s="223" t="s">
        <v>77</v>
      </c>
      <c r="E213" s="234" t="s">
        <v>202</v>
      </c>
      <c r="F213" s="234" t="s">
        <v>249</v>
      </c>
      <c r="G213" s="222"/>
      <c r="H213" s="222"/>
      <c r="I213" s="225"/>
      <c r="J213" s="235">
        <f>BK213</f>
        <v>0</v>
      </c>
      <c r="K213" s="222"/>
      <c r="L213" s="226"/>
      <c r="M213" s="227"/>
      <c r="N213" s="228"/>
      <c r="O213" s="228"/>
      <c r="P213" s="229">
        <f>SUM(P214:P248)</f>
        <v>0</v>
      </c>
      <c r="Q213" s="228"/>
      <c r="R213" s="229">
        <f>SUM(R214:R248)</f>
        <v>0.0022900000000000004</v>
      </c>
      <c r="S213" s="228"/>
      <c r="T213" s="230">
        <f>SUM(T214:T248)</f>
        <v>6.2205000000000004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1" t="s">
        <v>86</v>
      </c>
      <c r="AT213" s="232" t="s">
        <v>77</v>
      </c>
      <c r="AU213" s="232" t="s">
        <v>86</v>
      </c>
      <c r="AY213" s="231" t="s">
        <v>148</v>
      </c>
      <c r="BK213" s="233">
        <f>SUM(BK214:BK248)</f>
        <v>0</v>
      </c>
    </row>
    <row r="214" s="2" customFormat="1" ht="21.75" customHeight="1">
      <c r="A214" s="39"/>
      <c r="B214" s="40"/>
      <c r="C214" s="236" t="s">
        <v>250</v>
      </c>
      <c r="D214" s="236" t="s">
        <v>150</v>
      </c>
      <c r="E214" s="237" t="s">
        <v>251</v>
      </c>
      <c r="F214" s="238" t="s">
        <v>252</v>
      </c>
      <c r="G214" s="239" t="s">
        <v>90</v>
      </c>
      <c r="H214" s="240">
        <v>57.25</v>
      </c>
      <c r="I214" s="241"/>
      <c r="J214" s="242">
        <f>ROUND(I214*H214,2)</f>
        <v>0</v>
      </c>
      <c r="K214" s="243"/>
      <c r="L214" s="45"/>
      <c r="M214" s="244" t="s">
        <v>1</v>
      </c>
      <c r="N214" s="245" t="s">
        <v>44</v>
      </c>
      <c r="O214" s="92"/>
      <c r="P214" s="246">
        <f>O214*H214</f>
        <v>0</v>
      </c>
      <c r="Q214" s="246">
        <v>4.0000000000000003E-05</v>
      </c>
      <c r="R214" s="246">
        <f>Q214*H214</f>
        <v>0.0022900000000000004</v>
      </c>
      <c r="S214" s="246">
        <v>0</v>
      </c>
      <c r="T214" s="24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8" t="s">
        <v>153</v>
      </c>
      <c r="AT214" s="248" t="s">
        <v>150</v>
      </c>
      <c r="AU214" s="248" t="s">
        <v>154</v>
      </c>
      <c r="AY214" s="18" t="s">
        <v>148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8" t="s">
        <v>154</v>
      </c>
      <c r="BK214" s="249">
        <f>ROUND(I214*H214,2)</f>
        <v>0</v>
      </c>
      <c r="BL214" s="18" t="s">
        <v>153</v>
      </c>
      <c r="BM214" s="248" t="s">
        <v>253</v>
      </c>
    </row>
    <row r="215" s="13" customFormat="1">
      <c r="A215" s="13"/>
      <c r="B215" s="250"/>
      <c r="C215" s="251"/>
      <c r="D215" s="252" t="s">
        <v>156</v>
      </c>
      <c r="E215" s="253" t="s">
        <v>1</v>
      </c>
      <c r="F215" s="254" t="s">
        <v>93</v>
      </c>
      <c r="G215" s="251"/>
      <c r="H215" s="255">
        <v>57.25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156</v>
      </c>
      <c r="AU215" s="261" t="s">
        <v>154</v>
      </c>
      <c r="AV215" s="13" t="s">
        <v>154</v>
      </c>
      <c r="AW215" s="13" t="s">
        <v>34</v>
      </c>
      <c r="AX215" s="13" t="s">
        <v>86</v>
      </c>
      <c r="AY215" s="261" t="s">
        <v>148</v>
      </c>
    </row>
    <row r="216" s="2" customFormat="1" ht="33" customHeight="1">
      <c r="A216" s="39"/>
      <c r="B216" s="40"/>
      <c r="C216" s="236" t="s">
        <v>254</v>
      </c>
      <c r="D216" s="236" t="s">
        <v>150</v>
      </c>
      <c r="E216" s="237" t="s">
        <v>255</v>
      </c>
      <c r="F216" s="238" t="s">
        <v>256</v>
      </c>
      <c r="G216" s="239" t="s">
        <v>257</v>
      </c>
      <c r="H216" s="240">
        <v>1.3580000000000001</v>
      </c>
      <c r="I216" s="241"/>
      <c r="J216" s="242">
        <f>ROUND(I216*H216,2)</f>
        <v>0</v>
      </c>
      <c r="K216" s="243"/>
      <c r="L216" s="45"/>
      <c r="M216" s="244" t="s">
        <v>1</v>
      </c>
      <c r="N216" s="245" t="s">
        <v>44</v>
      </c>
      <c r="O216" s="92"/>
      <c r="P216" s="246">
        <f>O216*H216</f>
        <v>0</v>
      </c>
      <c r="Q216" s="246">
        <v>0</v>
      </c>
      <c r="R216" s="246">
        <f>Q216*H216</f>
        <v>0</v>
      </c>
      <c r="S216" s="246">
        <v>2.2000000000000002</v>
      </c>
      <c r="T216" s="247">
        <f>S216*H216</f>
        <v>2.9876000000000005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8" t="s">
        <v>153</v>
      </c>
      <c r="AT216" s="248" t="s">
        <v>150</v>
      </c>
      <c r="AU216" s="248" t="s">
        <v>154</v>
      </c>
      <c r="AY216" s="18" t="s">
        <v>148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8" t="s">
        <v>154</v>
      </c>
      <c r="BK216" s="249">
        <f>ROUND(I216*H216,2)</f>
        <v>0</v>
      </c>
      <c r="BL216" s="18" t="s">
        <v>153</v>
      </c>
      <c r="BM216" s="248" t="s">
        <v>258</v>
      </c>
    </row>
    <row r="217" s="13" customFormat="1">
      <c r="A217" s="13"/>
      <c r="B217" s="250"/>
      <c r="C217" s="251"/>
      <c r="D217" s="252" t="s">
        <v>156</v>
      </c>
      <c r="E217" s="253" t="s">
        <v>1</v>
      </c>
      <c r="F217" s="254" t="s">
        <v>259</v>
      </c>
      <c r="G217" s="251"/>
      <c r="H217" s="255">
        <v>0.70599999999999996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156</v>
      </c>
      <c r="AU217" s="261" t="s">
        <v>154</v>
      </c>
      <c r="AV217" s="13" t="s">
        <v>154</v>
      </c>
      <c r="AW217" s="13" t="s">
        <v>34</v>
      </c>
      <c r="AX217" s="13" t="s">
        <v>78</v>
      </c>
      <c r="AY217" s="261" t="s">
        <v>148</v>
      </c>
    </row>
    <row r="218" s="13" customFormat="1">
      <c r="A218" s="13"/>
      <c r="B218" s="250"/>
      <c r="C218" s="251"/>
      <c r="D218" s="252" t="s">
        <v>156</v>
      </c>
      <c r="E218" s="253" t="s">
        <v>1</v>
      </c>
      <c r="F218" s="254" t="s">
        <v>260</v>
      </c>
      <c r="G218" s="251"/>
      <c r="H218" s="255">
        <v>0.33100000000000002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156</v>
      </c>
      <c r="AU218" s="261" t="s">
        <v>154</v>
      </c>
      <c r="AV218" s="13" t="s">
        <v>154</v>
      </c>
      <c r="AW218" s="13" t="s">
        <v>34</v>
      </c>
      <c r="AX218" s="13" t="s">
        <v>78</v>
      </c>
      <c r="AY218" s="261" t="s">
        <v>148</v>
      </c>
    </row>
    <row r="219" s="13" customFormat="1">
      <c r="A219" s="13"/>
      <c r="B219" s="250"/>
      <c r="C219" s="251"/>
      <c r="D219" s="252" t="s">
        <v>156</v>
      </c>
      <c r="E219" s="253" t="s">
        <v>1</v>
      </c>
      <c r="F219" s="254" t="s">
        <v>261</v>
      </c>
      <c r="G219" s="251"/>
      <c r="H219" s="255">
        <v>0.066000000000000003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156</v>
      </c>
      <c r="AU219" s="261" t="s">
        <v>154</v>
      </c>
      <c r="AV219" s="13" t="s">
        <v>154</v>
      </c>
      <c r="AW219" s="13" t="s">
        <v>34</v>
      </c>
      <c r="AX219" s="13" t="s">
        <v>78</v>
      </c>
      <c r="AY219" s="261" t="s">
        <v>148</v>
      </c>
    </row>
    <row r="220" s="13" customFormat="1">
      <c r="A220" s="13"/>
      <c r="B220" s="250"/>
      <c r="C220" s="251"/>
      <c r="D220" s="252" t="s">
        <v>156</v>
      </c>
      <c r="E220" s="253" t="s">
        <v>1</v>
      </c>
      <c r="F220" s="254" t="s">
        <v>262</v>
      </c>
      <c r="G220" s="251"/>
      <c r="H220" s="255">
        <v>0.17999999999999999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156</v>
      </c>
      <c r="AU220" s="261" t="s">
        <v>154</v>
      </c>
      <c r="AV220" s="13" t="s">
        <v>154</v>
      </c>
      <c r="AW220" s="13" t="s">
        <v>34</v>
      </c>
      <c r="AX220" s="13" t="s">
        <v>78</v>
      </c>
      <c r="AY220" s="261" t="s">
        <v>148</v>
      </c>
    </row>
    <row r="221" s="13" customFormat="1">
      <c r="A221" s="13"/>
      <c r="B221" s="250"/>
      <c r="C221" s="251"/>
      <c r="D221" s="252" t="s">
        <v>156</v>
      </c>
      <c r="E221" s="253" t="s">
        <v>1</v>
      </c>
      <c r="F221" s="254" t="s">
        <v>263</v>
      </c>
      <c r="G221" s="251"/>
      <c r="H221" s="255">
        <v>0.074999999999999997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156</v>
      </c>
      <c r="AU221" s="261" t="s">
        <v>154</v>
      </c>
      <c r="AV221" s="13" t="s">
        <v>154</v>
      </c>
      <c r="AW221" s="13" t="s">
        <v>34</v>
      </c>
      <c r="AX221" s="13" t="s">
        <v>78</v>
      </c>
      <c r="AY221" s="261" t="s">
        <v>148</v>
      </c>
    </row>
    <row r="222" s="14" customFormat="1">
      <c r="A222" s="14"/>
      <c r="B222" s="262"/>
      <c r="C222" s="263"/>
      <c r="D222" s="252" t="s">
        <v>156</v>
      </c>
      <c r="E222" s="264" t="s">
        <v>1</v>
      </c>
      <c r="F222" s="265" t="s">
        <v>159</v>
      </c>
      <c r="G222" s="263"/>
      <c r="H222" s="266">
        <v>1.3580000000000001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156</v>
      </c>
      <c r="AU222" s="272" t="s">
        <v>154</v>
      </c>
      <c r="AV222" s="14" t="s">
        <v>153</v>
      </c>
      <c r="AW222" s="14" t="s">
        <v>34</v>
      </c>
      <c r="AX222" s="14" t="s">
        <v>86</v>
      </c>
      <c r="AY222" s="272" t="s">
        <v>148</v>
      </c>
    </row>
    <row r="223" s="2" customFormat="1" ht="16.5" customHeight="1">
      <c r="A223" s="39"/>
      <c r="B223" s="40"/>
      <c r="C223" s="236" t="s">
        <v>264</v>
      </c>
      <c r="D223" s="236" t="s">
        <v>150</v>
      </c>
      <c r="E223" s="237" t="s">
        <v>265</v>
      </c>
      <c r="F223" s="238" t="s">
        <v>266</v>
      </c>
      <c r="G223" s="239" t="s">
        <v>90</v>
      </c>
      <c r="H223" s="240">
        <v>8.4000000000000004</v>
      </c>
      <c r="I223" s="241"/>
      <c r="J223" s="242">
        <f>ROUND(I223*H223,2)</f>
        <v>0</v>
      </c>
      <c r="K223" s="243"/>
      <c r="L223" s="45"/>
      <c r="M223" s="244" t="s">
        <v>1</v>
      </c>
      <c r="N223" s="245" t="s">
        <v>44</v>
      </c>
      <c r="O223" s="92"/>
      <c r="P223" s="246">
        <f>O223*H223</f>
        <v>0</v>
      </c>
      <c r="Q223" s="246">
        <v>0</v>
      </c>
      <c r="R223" s="246">
        <f>Q223*H223</f>
        <v>0</v>
      </c>
      <c r="S223" s="246">
        <v>0.087999999999999995</v>
      </c>
      <c r="T223" s="247">
        <f>S223*H223</f>
        <v>0.73919999999999997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8" t="s">
        <v>153</v>
      </c>
      <c r="AT223" s="248" t="s">
        <v>150</v>
      </c>
      <c r="AU223" s="248" t="s">
        <v>154</v>
      </c>
      <c r="AY223" s="18" t="s">
        <v>148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8" t="s">
        <v>154</v>
      </c>
      <c r="BK223" s="249">
        <f>ROUND(I223*H223,2)</f>
        <v>0</v>
      </c>
      <c r="BL223" s="18" t="s">
        <v>153</v>
      </c>
      <c r="BM223" s="248" t="s">
        <v>267</v>
      </c>
    </row>
    <row r="224" s="13" customFormat="1">
      <c r="A224" s="13"/>
      <c r="B224" s="250"/>
      <c r="C224" s="251"/>
      <c r="D224" s="252" t="s">
        <v>156</v>
      </c>
      <c r="E224" s="253" t="s">
        <v>1</v>
      </c>
      <c r="F224" s="254" t="s">
        <v>268</v>
      </c>
      <c r="G224" s="251"/>
      <c r="H224" s="255">
        <v>1.2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156</v>
      </c>
      <c r="AU224" s="261" t="s">
        <v>154</v>
      </c>
      <c r="AV224" s="13" t="s">
        <v>154</v>
      </c>
      <c r="AW224" s="13" t="s">
        <v>34</v>
      </c>
      <c r="AX224" s="13" t="s">
        <v>78</v>
      </c>
      <c r="AY224" s="261" t="s">
        <v>148</v>
      </c>
    </row>
    <row r="225" s="13" customFormat="1">
      <c r="A225" s="13"/>
      <c r="B225" s="250"/>
      <c r="C225" s="251"/>
      <c r="D225" s="252" t="s">
        <v>156</v>
      </c>
      <c r="E225" s="253" t="s">
        <v>1</v>
      </c>
      <c r="F225" s="254" t="s">
        <v>269</v>
      </c>
      <c r="G225" s="251"/>
      <c r="H225" s="255">
        <v>1.2</v>
      </c>
      <c r="I225" s="256"/>
      <c r="J225" s="251"/>
      <c r="K225" s="251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156</v>
      </c>
      <c r="AU225" s="261" t="s">
        <v>154</v>
      </c>
      <c r="AV225" s="13" t="s">
        <v>154</v>
      </c>
      <c r="AW225" s="13" t="s">
        <v>34</v>
      </c>
      <c r="AX225" s="13" t="s">
        <v>78</v>
      </c>
      <c r="AY225" s="261" t="s">
        <v>148</v>
      </c>
    </row>
    <row r="226" s="13" customFormat="1">
      <c r="A226" s="13"/>
      <c r="B226" s="250"/>
      <c r="C226" s="251"/>
      <c r="D226" s="252" t="s">
        <v>156</v>
      </c>
      <c r="E226" s="253" t="s">
        <v>1</v>
      </c>
      <c r="F226" s="254" t="s">
        <v>270</v>
      </c>
      <c r="G226" s="251"/>
      <c r="H226" s="255">
        <v>1.2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156</v>
      </c>
      <c r="AU226" s="261" t="s">
        <v>154</v>
      </c>
      <c r="AV226" s="13" t="s">
        <v>154</v>
      </c>
      <c r="AW226" s="13" t="s">
        <v>34</v>
      </c>
      <c r="AX226" s="13" t="s">
        <v>78</v>
      </c>
      <c r="AY226" s="261" t="s">
        <v>148</v>
      </c>
    </row>
    <row r="227" s="13" customFormat="1">
      <c r="A227" s="13"/>
      <c r="B227" s="250"/>
      <c r="C227" s="251"/>
      <c r="D227" s="252" t="s">
        <v>156</v>
      </c>
      <c r="E227" s="253" t="s">
        <v>1</v>
      </c>
      <c r="F227" s="254" t="s">
        <v>271</v>
      </c>
      <c r="G227" s="251"/>
      <c r="H227" s="255">
        <v>1.6000000000000001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156</v>
      </c>
      <c r="AU227" s="261" t="s">
        <v>154</v>
      </c>
      <c r="AV227" s="13" t="s">
        <v>154</v>
      </c>
      <c r="AW227" s="13" t="s">
        <v>34</v>
      </c>
      <c r="AX227" s="13" t="s">
        <v>78</v>
      </c>
      <c r="AY227" s="261" t="s">
        <v>148</v>
      </c>
    </row>
    <row r="228" s="13" customFormat="1">
      <c r="A228" s="13"/>
      <c r="B228" s="250"/>
      <c r="C228" s="251"/>
      <c r="D228" s="252" t="s">
        <v>156</v>
      </c>
      <c r="E228" s="253" t="s">
        <v>1</v>
      </c>
      <c r="F228" s="254" t="s">
        <v>272</v>
      </c>
      <c r="G228" s="251"/>
      <c r="H228" s="255">
        <v>1.6000000000000001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156</v>
      </c>
      <c r="AU228" s="261" t="s">
        <v>154</v>
      </c>
      <c r="AV228" s="13" t="s">
        <v>154</v>
      </c>
      <c r="AW228" s="13" t="s">
        <v>34</v>
      </c>
      <c r="AX228" s="13" t="s">
        <v>78</v>
      </c>
      <c r="AY228" s="261" t="s">
        <v>148</v>
      </c>
    </row>
    <row r="229" s="13" customFormat="1">
      <c r="A229" s="13"/>
      <c r="B229" s="250"/>
      <c r="C229" s="251"/>
      <c r="D229" s="252" t="s">
        <v>156</v>
      </c>
      <c r="E229" s="253" t="s">
        <v>1</v>
      </c>
      <c r="F229" s="254" t="s">
        <v>273</v>
      </c>
      <c r="G229" s="251"/>
      <c r="H229" s="255">
        <v>1.6000000000000001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156</v>
      </c>
      <c r="AU229" s="261" t="s">
        <v>154</v>
      </c>
      <c r="AV229" s="13" t="s">
        <v>154</v>
      </c>
      <c r="AW229" s="13" t="s">
        <v>34</v>
      </c>
      <c r="AX229" s="13" t="s">
        <v>78</v>
      </c>
      <c r="AY229" s="261" t="s">
        <v>148</v>
      </c>
    </row>
    <row r="230" s="14" customFormat="1">
      <c r="A230" s="14"/>
      <c r="B230" s="262"/>
      <c r="C230" s="263"/>
      <c r="D230" s="252" t="s">
        <v>156</v>
      </c>
      <c r="E230" s="264" t="s">
        <v>1</v>
      </c>
      <c r="F230" s="265" t="s">
        <v>159</v>
      </c>
      <c r="G230" s="263"/>
      <c r="H230" s="266">
        <v>8.4000000000000004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156</v>
      </c>
      <c r="AU230" s="272" t="s">
        <v>154</v>
      </c>
      <c r="AV230" s="14" t="s">
        <v>153</v>
      </c>
      <c r="AW230" s="14" t="s">
        <v>34</v>
      </c>
      <c r="AX230" s="14" t="s">
        <v>86</v>
      </c>
      <c r="AY230" s="272" t="s">
        <v>148</v>
      </c>
    </row>
    <row r="231" s="2" customFormat="1" ht="16.5" customHeight="1">
      <c r="A231" s="39"/>
      <c r="B231" s="40"/>
      <c r="C231" s="236" t="s">
        <v>274</v>
      </c>
      <c r="D231" s="236" t="s">
        <v>150</v>
      </c>
      <c r="E231" s="237" t="s">
        <v>275</v>
      </c>
      <c r="F231" s="238" t="s">
        <v>276</v>
      </c>
      <c r="G231" s="239" t="s">
        <v>90</v>
      </c>
      <c r="H231" s="240">
        <v>3.2000000000000002</v>
      </c>
      <c r="I231" s="241"/>
      <c r="J231" s="242">
        <f>ROUND(I231*H231,2)</f>
        <v>0</v>
      </c>
      <c r="K231" s="243"/>
      <c r="L231" s="45"/>
      <c r="M231" s="244" t="s">
        <v>1</v>
      </c>
      <c r="N231" s="245" t="s">
        <v>44</v>
      </c>
      <c r="O231" s="92"/>
      <c r="P231" s="246">
        <f>O231*H231</f>
        <v>0</v>
      </c>
      <c r="Q231" s="246">
        <v>0</v>
      </c>
      <c r="R231" s="246">
        <f>Q231*H231</f>
        <v>0</v>
      </c>
      <c r="S231" s="246">
        <v>0.067000000000000004</v>
      </c>
      <c r="T231" s="247">
        <f>S231*H231</f>
        <v>0.21440000000000004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8" t="s">
        <v>153</v>
      </c>
      <c r="AT231" s="248" t="s">
        <v>150</v>
      </c>
      <c r="AU231" s="248" t="s">
        <v>154</v>
      </c>
      <c r="AY231" s="18" t="s">
        <v>148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154</v>
      </c>
      <c r="BK231" s="249">
        <f>ROUND(I231*H231,2)</f>
        <v>0</v>
      </c>
      <c r="BL231" s="18" t="s">
        <v>153</v>
      </c>
      <c r="BM231" s="248" t="s">
        <v>277</v>
      </c>
    </row>
    <row r="232" s="13" customFormat="1">
      <c r="A232" s="13"/>
      <c r="B232" s="250"/>
      <c r="C232" s="251"/>
      <c r="D232" s="252" t="s">
        <v>156</v>
      </c>
      <c r="E232" s="253" t="s">
        <v>1</v>
      </c>
      <c r="F232" s="254" t="s">
        <v>278</v>
      </c>
      <c r="G232" s="251"/>
      <c r="H232" s="255">
        <v>3.2000000000000002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156</v>
      </c>
      <c r="AU232" s="261" t="s">
        <v>154</v>
      </c>
      <c r="AV232" s="13" t="s">
        <v>154</v>
      </c>
      <c r="AW232" s="13" t="s">
        <v>34</v>
      </c>
      <c r="AX232" s="13" t="s">
        <v>78</v>
      </c>
      <c r="AY232" s="261" t="s">
        <v>148</v>
      </c>
    </row>
    <row r="233" s="14" customFormat="1">
      <c r="A233" s="14"/>
      <c r="B233" s="262"/>
      <c r="C233" s="263"/>
      <c r="D233" s="252" t="s">
        <v>156</v>
      </c>
      <c r="E233" s="264" t="s">
        <v>1</v>
      </c>
      <c r="F233" s="265" t="s">
        <v>159</v>
      </c>
      <c r="G233" s="263"/>
      <c r="H233" s="266">
        <v>3.2000000000000002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156</v>
      </c>
      <c r="AU233" s="272" t="s">
        <v>154</v>
      </c>
      <c r="AV233" s="14" t="s">
        <v>153</v>
      </c>
      <c r="AW233" s="14" t="s">
        <v>34</v>
      </c>
      <c r="AX233" s="14" t="s">
        <v>86</v>
      </c>
      <c r="AY233" s="272" t="s">
        <v>148</v>
      </c>
    </row>
    <row r="234" s="2" customFormat="1" ht="21.75" customHeight="1">
      <c r="A234" s="39"/>
      <c r="B234" s="40"/>
      <c r="C234" s="236" t="s">
        <v>279</v>
      </c>
      <c r="D234" s="236" t="s">
        <v>150</v>
      </c>
      <c r="E234" s="237" t="s">
        <v>280</v>
      </c>
      <c r="F234" s="238" t="s">
        <v>281</v>
      </c>
      <c r="G234" s="239" t="s">
        <v>90</v>
      </c>
      <c r="H234" s="240">
        <v>3</v>
      </c>
      <c r="I234" s="241"/>
      <c r="J234" s="242">
        <f>ROUND(I234*H234,2)</f>
        <v>0</v>
      </c>
      <c r="K234" s="243"/>
      <c r="L234" s="45"/>
      <c r="M234" s="244" t="s">
        <v>1</v>
      </c>
      <c r="N234" s="245" t="s">
        <v>44</v>
      </c>
      <c r="O234" s="92"/>
      <c r="P234" s="246">
        <f>O234*H234</f>
        <v>0</v>
      </c>
      <c r="Q234" s="246">
        <v>0</v>
      </c>
      <c r="R234" s="246">
        <f>Q234*H234</f>
        <v>0</v>
      </c>
      <c r="S234" s="246">
        <v>0.27000000000000002</v>
      </c>
      <c r="T234" s="247">
        <f>S234*H234</f>
        <v>0.81000000000000005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8" t="s">
        <v>153</v>
      </c>
      <c r="AT234" s="248" t="s">
        <v>150</v>
      </c>
      <c r="AU234" s="248" t="s">
        <v>154</v>
      </c>
      <c r="AY234" s="18" t="s">
        <v>148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8" t="s">
        <v>154</v>
      </c>
      <c r="BK234" s="249">
        <f>ROUND(I234*H234,2)</f>
        <v>0</v>
      </c>
      <c r="BL234" s="18" t="s">
        <v>153</v>
      </c>
      <c r="BM234" s="248" t="s">
        <v>282</v>
      </c>
    </row>
    <row r="235" s="13" customFormat="1">
      <c r="A235" s="13"/>
      <c r="B235" s="250"/>
      <c r="C235" s="251"/>
      <c r="D235" s="252" t="s">
        <v>156</v>
      </c>
      <c r="E235" s="253" t="s">
        <v>1</v>
      </c>
      <c r="F235" s="254" t="s">
        <v>283</v>
      </c>
      <c r="G235" s="251"/>
      <c r="H235" s="255">
        <v>3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156</v>
      </c>
      <c r="AU235" s="261" t="s">
        <v>154</v>
      </c>
      <c r="AV235" s="13" t="s">
        <v>154</v>
      </c>
      <c r="AW235" s="13" t="s">
        <v>34</v>
      </c>
      <c r="AX235" s="13" t="s">
        <v>86</v>
      </c>
      <c r="AY235" s="261" t="s">
        <v>148</v>
      </c>
    </row>
    <row r="236" s="2" customFormat="1" ht="21.75" customHeight="1">
      <c r="A236" s="39"/>
      <c r="B236" s="40"/>
      <c r="C236" s="236" t="s">
        <v>7</v>
      </c>
      <c r="D236" s="236" t="s">
        <v>150</v>
      </c>
      <c r="E236" s="237" t="s">
        <v>284</v>
      </c>
      <c r="F236" s="238" t="s">
        <v>285</v>
      </c>
      <c r="G236" s="239" t="s">
        <v>240</v>
      </c>
      <c r="H236" s="240">
        <v>21.399999999999999</v>
      </c>
      <c r="I236" s="241"/>
      <c r="J236" s="242">
        <f>ROUND(I236*H236,2)</f>
        <v>0</v>
      </c>
      <c r="K236" s="243"/>
      <c r="L236" s="45"/>
      <c r="M236" s="244" t="s">
        <v>1</v>
      </c>
      <c r="N236" s="245" t="s">
        <v>44</v>
      </c>
      <c r="O236" s="92"/>
      <c r="P236" s="246">
        <f>O236*H236</f>
        <v>0</v>
      </c>
      <c r="Q236" s="246">
        <v>0</v>
      </c>
      <c r="R236" s="246">
        <f>Q236*H236</f>
        <v>0</v>
      </c>
      <c r="S236" s="246">
        <v>0.0060000000000000001</v>
      </c>
      <c r="T236" s="247">
        <f>S236*H236</f>
        <v>0.12839999999999999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8" t="s">
        <v>153</v>
      </c>
      <c r="AT236" s="248" t="s">
        <v>150</v>
      </c>
      <c r="AU236" s="248" t="s">
        <v>154</v>
      </c>
      <c r="AY236" s="18" t="s">
        <v>148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8" t="s">
        <v>154</v>
      </c>
      <c r="BK236" s="249">
        <f>ROUND(I236*H236,2)</f>
        <v>0</v>
      </c>
      <c r="BL236" s="18" t="s">
        <v>153</v>
      </c>
      <c r="BM236" s="248" t="s">
        <v>286</v>
      </c>
    </row>
    <row r="237" s="15" customFormat="1">
      <c r="A237" s="15"/>
      <c r="B237" s="273"/>
      <c r="C237" s="274"/>
      <c r="D237" s="252" t="s">
        <v>156</v>
      </c>
      <c r="E237" s="275" t="s">
        <v>1</v>
      </c>
      <c r="F237" s="276" t="s">
        <v>217</v>
      </c>
      <c r="G237" s="274"/>
      <c r="H237" s="275" t="s">
        <v>1</v>
      </c>
      <c r="I237" s="277"/>
      <c r="J237" s="274"/>
      <c r="K237" s="274"/>
      <c r="L237" s="278"/>
      <c r="M237" s="279"/>
      <c r="N237" s="280"/>
      <c r="O237" s="280"/>
      <c r="P237" s="280"/>
      <c r="Q237" s="280"/>
      <c r="R237" s="280"/>
      <c r="S237" s="280"/>
      <c r="T237" s="28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2" t="s">
        <v>156</v>
      </c>
      <c r="AU237" s="282" t="s">
        <v>154</v>
      </c>
      <c r="AV237" s="15" t="s">
        <v>86</v>
      </c>
      <c r="AW237" s="15" t="s">
        <v>34</v>
      </c>
      <c r="AX237" s="15" t="s">
        <v>78</v>
      </c>
      <c r="AY237" s="282" t="s">
        <v>148</v>
      </c>
    </row>
    <row r="238" s="13" customFormat="1">
      <c r="A238" s="13"/>
      <c r="B238" s="250"/>
      <c r="C238" s="251"/>
      <c r="D238" s="252" t="s">
        <v>156</v>
      </c>
      <c r="E238" s="253" t="s">
        <v>1</v>
      </c>
      <c r="F238" s="254" t="s">
        <v>287</v>
      </c>
      <c r="G238" s="251"/>
      <c r="H238" s="255">
        <v>3.7999999999999998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156</v>
      </c>
      <c r="AU238" s="261" t="s">
        <v>154</v>
      </c>
      <c r="AV238" s="13" t="s">
        <v>154</v>
      </c>
      <c r="AW238" s="13" t="s">
        <v>34</v>
      </c>
      <c r="AX238" s="13" t="s">
        <v>78</v>
      </c>
      <c r="AY238" s="261" t="s">
        <v>148</v>
      </c>
    </row>
    <row r="239" s="13" customFormat="1">
      <c r="A239" s="13"/>
      <c r="B239" s="250"/>
      <c r="C239" s="251"/>
      <c r="D239" s="252" t="s">
        <v>156</v>
      </c>
      <c r="E239" s="253" t="s">
        <v>1</v>
      </c>
      <c r="F239" s="254" t="s">
        <v>288</v>
      </c>
      <c r="G239" s="251"/>
      <c r="H239" s="255">
        <v>2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156</v>
      </c>
      <c r="AU239" s="261" t="s">
        <v>154</v>
      </c>
      <c r="AV239" s="13" t="s">
        <v>154</v>
      </c>
      <c r="AW239" s="13" t="s">
        <v>34</v>
      </c>
      <c r="AX239" s="13" t="s">
        <v>78</v>
      </c>
      <c r="AY239" s="261" t="s">
        <v>148</v>
      </c>
    </row>
    <row r="240" s="16" customFormat="1">
      <c r="A240" s="16"/>
      <c r="B240" s="283"/>
      <c r="C240" s="284"/>
      <c r="D240" s="252" t="s">
        <v>156</v>
      </c>
      <c r="E240" s="285" t="s">
        <v>1</v>
      </c>
      <c r="F240" s="286" t="s">
        <v>220</v>
      </c>
      <c r="G240" s="284"/>
      <c r="H240" s="287">
        <v>5.7999999999999998</v>
      </c>
      <c r="I240" s="288"/>
      <c r="J240" s="284"/>
      <c r="K240" s="284"/>
      <c r="L240" s="289"/>
      <c r="M240" s="290"/>
      <c r="N240" s="291"/>
      <c r="O240" s="291"/>
      <c r="P240" s="291"/>
      <c r="Q240" s="291"/>
      <c r="R240" s="291"/>
      <c r="S240" s="291"/>
      <c r="T240" s="292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93" t="s">
        <v>156</v>
      </c>
      <c r="AU240" s="293" t="s">
        <v>154</v>
      </c>
      <c r="AV240" s="16" t="s">
        <v>92</v>
      </c>
      <c r="AW240" s="16" t="s">
        <v>34</v>
      </c>
      <c r="AX240" s="16" t="s">
        <v>78</v>
      </c>
      <c r="AY240" s="293" t="s">
        <v>148</v>
      </c>
    </row>
    <row r="241" s="15" customFormat="1">
      <c r="A241" s="15"/>
      <c r="B241" s="273"/>
      <c r="C241" s="274"/>
      <c r="D241" s="252" t="s">
        <v>156</v>
      </c>
      <c r="E241" s="275" t="s">
        <v>1</v>
      </c>
      <c r="F241" s="276" t="s">
        <v>221</v>
      </c>
      <c r="G241" s="274"/>
      <c r="H241" s="275" t="s">
        <v>1</v>
      </c>
      <c r="I241" s="277"/>
      <c r="J241" s="274"/>
      <c r="K241" s="274"/>
      <c r="L241" s="278"/>
      <c r="M241" s="279"/>
      <c r="N241" s="280"/>
      <c r="O241" s="280"/>
      <c r="P241" s="280"/>
      <c r="Q241" s="280"/>
      <c r="R241" s="280"/>
      <c r="S241" s="280"/>
      <c r="T241" s="28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2" t="s">
        <v>156</v>
      </c>
      <c r="AU241" s="282" t="s">
        <v>154</v>
      </c>
      <c r="AV241" s="15" t="s">
        <v>86</v>
      </c>
      <c r="AW241" s="15" t="s">
        <v>34</v>
      </c>
      <c r="AX241" s="15" t="s">
        <v>78</v>
      </c>
      <c r="AY241" s="282" t="s">
        <v>148</v>
      </c>
    </row>
    <row r="242" s="13" customFormat="1">
      <c r="A242" s="13"/>
      <c r="B242" s="250"/>
      <c r="C242" s="251"/>
      <c r="D242" s="252" t="s">
        <v>156</v>
      </c>
      <c r="E242" s="253" t="s">
        <v>1</v>
      </c>
      <c r="F242" s="254" t="s">
        <v>289</v>
      </c>
      <c r="G242" s="251"/>
      <c r="H242" s="255">
        <v>15.6</v>
      </c>
      <c r="I242" s="256"/>
      <c r="J242" s="251"/>
      <c r="K242" s="251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156</v>
      </c>
      <c r="AU242" s="261" t="s">
        <v>154</v>
      </c>
      <c r="AV242" s="13" t="s">
        <v>154</v>
      </c>
      <c r="AW242" s="13" t="s">
        <v>34</v>
      </c>
      <c r="AX242" s="13" t="s">
        <v>78</v>
      </c>
      <c r="AY242" s="261" t="s">
        <v>148</v>
      </c>
    </row>
    <row r="243" s="16" customFormat="1">
      <c r="A243" s="16"/>
      <c r="B243" s="283"/>
      <c r="C243" s="284"/>
      <c r="D243" s="252" t="s">
        <v>156</v>
      </c>
      <c r="E243" s="285" t="s">
        <v>1</v>
      </c>
      <c r="F243" s="286" t="s">
        <v>220</v>
      </c>
      <c r="G243" s="284"/>
      <c r="H243" s="287">
        <v>15.6</v>
      </c>
      <c r="I243" s="288"/>
      <c r="J243" s="284"/>
      <c r="K243" s="284"/>
      <c r="L243" s="289"/>
      <c r="M243" s="290"/>
      <c r="N243" s="291"/>
      <c r="O243" s="291"/>
      <c r="P243" s="291"/>
      <c r="Q243" s="291"/>
      <c r="R243" s="291"/>
      <c r="S243" s="291"/>
      <c r="T243" s="292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3" t="s">
        <v>156</v>
      </c>
      <c r="AU243" s="293" t="s">
        <v>154</v>
      </c>
      <c r="AV243" s="16" t="s">
        <v>92</v>
      </c>
      <c r="AW243" s="16" t="s">
        <v>34</v>
      </c>
      <c r="AX243" s="16" t="s">
        <v>78</v>
      </c>
      <c r="AY243" s="293" t="s">
        <v>148</v>
      </c>
    </row>
    <row r="244" s="14" customFormat="1">
      <c r="A244" s="14"/>
      <c r="B244" s="262"/>
      <c r="C244" s="263"/>
      <c r="D244" s="252" t="s">
        <v>156</v>
      </c>
      <c r="E244" s="264" t="s">
        <v>1</v>
      </c>
      <c r="F244" s="265" t="s">
        <v>159</v>
      </c>
      <c r="G244" s="263"/>
      <c r="H244" s="266">
        <v>21.399999999999999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156</v>
      </c>
      <c r="AU244" s="272" t="s">
        <v>154</v>
      </c>
      <c r="AV244" s="14" t="s">
        <v>153</v>
      </c>
      <c r="AW244" s="14" t="s">
        <v>34</v>
      </c>
      <c r="AX244" s="14" t="s">
        <v>86</v>
      </c>
      <c r="AY244" s="272" t="s">
        <v>148</v>
      </c>
    </row>
    <row r="245" s="2" customFormat="1" ht="21.75" customHeight="1">
      <c r="A245" s="39"/>
      <c r="B245" s="40"/>
      <c r="C245" s="236" t="s">
        <v>290</v>
      </c>
      <c r="D245" s="236" t="s">
        <v>150</v>
      </c>
      <c r="E245" s="237" t="s">
        <v>291</v>
      </c>
      <c r="F245" s="238" t="s">
        <v>292</v>
      </c>
      <c r="G245" s="239" t="s">
        <v>90</v>
      </c>
      <c r="H245" s="240">
        <v>29.149999999999999</v>
      </c>
      <c r="I245" s="241"/>
      <c r="J245" s="242">
        <f>ROUND(I245*H245,2)</f>
        <v>0</v>
      </c>
      <c r="K245" s="243"/>
      <c r="L245" s="45"/>
      <c r="M245" s="244" t="s">
        <v>1</v>
      </c>
      <c r="N245" s="245" t="s">
        <v>44</v>
      </c>
      <c r="O245" s="92"/>
      <c r="P245" s="246">
        <f>O245*H245</f>
        <v>0</v>
      </c>
      <c r="Q245" s="246">
        <v>0</v>
      </c>
      <c r="R245" s="246">
        <f>Q245*H245</f>
        <v>0</v>
      </c>
      <c r="S245" s="246">
        <v>0.045999999999999999</v>
      </c>
      <c r="T245" s="247">
        <f>S245*H245</f>
        <v>1.3409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153</v>
      </c>
      <c r="AT245" s="248" t="s">
        <v>150</v>
      </c>
      <c r="AU245" s="248" t="s">
        <v>154</v>
      </c>
      <c r="AY245" s="18" t="s">
        <v>148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154</v>
      </c>
      <c r="BK245" s="249">
        <f>ROUND(I245*H245,2)</f>
        <v>0</v>
      </c>
      <c r="BL245" s="18" t="s">
        <v>153</v>
      </c>
      <c r="BM245" s="248" t="s">
        <v>293</v>
      </c>
    </row>
    <row r="246" s="13" customFormat="1">
      <c r="A246" s="13"/>
      <c r="B246" s="250"/>
      <c r="C246" s="251"/>
      <c r="D246" s="252" t="s">
        <v>156</v>
      </c>
      <c r="E246" s="253" t="s">
        <v>1</v>
      </c>
      <c r="F246" s="254" t="s">
        <v>211</v>
      </c>
      <c r="G246" s="251"/>
      <c r="H246" s="255">
        <v>16.600000000000001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156</v>
      </c>
      <c r="AU246" s="261" t="s">
        <v>154</v>
      </c>
      <c r="AV246" s="13" t="s">
        <v>154</v>
      </c>
      <c r="AW246" s="13" t="s">
        <v>34</v>
      </c>
      <c r="AX246" s="13" t="s">
        <v>78</v>
      </c>
      <c r="AY246" s="261" t="s">
        <v>148</v>
      </c>
    </row>
    <row r="247" s="13" customFormat="1">
      <c r="A247" s="13"/>
      <c r="B247" s="250"/>
      <c r="C247" s="251"/>
      <c r="D247" s="252" t="s">
        <v>156</v>
      </c>
      <c r="E247" s="253" t="s">
        <v>1</v>
      </c>
      <c r="F247" s="254" t="s">
        <v>212</v>
      </c>
      <c r="G247" s="251"/>
      <c r="H247" s="255">
        <v>12.550000000000001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156</v>
      </c>
      <c r="AU247" s="261" t="s">
        <v>154</v>
      </c>
      <c r="AV247" s="13" t="s">
        <v>154</v>
      </c>
      <c r="AW247" s="13" t="s">
        <v>34</v>
      </c>
      <c r="AX247" s="13" t="s">
        <v>78</v>
      </c>
      <c r="AY247" s="261" t="s">
        <v>148</v>
      </c>
    </row>
    <row r="248" s="14" customFormat="1">
      <c r="A248" s="14"/>
      <c r="B248" s="262"/>
      <c r="C248" s="263"/>
      <c r="D248" s="252" t="s">
        <v>156</v>
      </c>
      <c r="E248" s="264" t="s">
        <v>1</v>
      </c>
      <c r="F248" s="265" t="s">
        <v>159</v>
      </c>
      <c r="G248" s="263"/>
      <c r="H248" s="266">
        <v>29.149999999999999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156</v>
      </c>
      <c r="AU248" s="272" t="s">
        <v>154</v>
      </c>
      <c r="AV248" s="14" t="s">
        <v>153</v>
      </c>
      <c r="AW248" s="14" t="s">
        <v>34</v>
      </c>
      <c r="AX248" s="14" t="s">
        <v>86</v>
      </c>
      <c r="AY248" s="272" t="s">
        <v>148</v>
      </c>
    </row>
    <row r="249" s="12" customFormat="1" ht="22.8" customHeight="1">
      <c r="A249" s="12"/>
      <c r="B249" s="221"/>
      <c r="C249" s="222"/>
      <c r="D249" s="223" t="s">
        <v>77</v>
      </c>
      <c r="E249" s="234" t="s">
        <v>294</v>
      </c>
      <c r="F249" s="234" t="s">
        <v>295</v>
      </c>
      <c r="G249" s="222"/>
      <c r="H249" s="222"/>
      <c r="I249" s="225"/>
      <c r="J249" s="235">
        <f>BK249</f>
        <v>0</v>
      </c>
      <c r="K249" s="222"/>
      <c r="L249" s="226"/>
      <c r="M249" s="227"/>
      <c r="N249" s="228"/>
      <c r="O249" s="228"/>
      <c r="P249" s="229">
        <f>SUM(P250:P263)</f>
        <v>0</v>
      </c>
      <c r="Q249" s="228"/>
      <c r="R249" s="229">
        <f>SUM(R250:R263)</f>
        <v>0</v>
      </c>
      <c r="S249" s="228"/>
      <c r="T249" s="230">
        <f>SUM(T250:T263)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1" t="s">
        <v>86</v>
      </c>
      <c r="AT249" s="232" t="s">
        <v>77</v>
      </c>
      <c r="AU249" s="232" t="s">
        <v>86</v>
      </c>
      <c r="AY249" s="231" t="s">
        <v>148</v>
      </c>
      <c r="BK249" s="233">
        <f>SUM(BK250:BK263)</f>
        <v>0</v>
      </c>
    </row>
    <row r="250" s="2" customFormat="1" ht="21.75" customHeight="1">
      <c r="A250" s="39"/>
      <c r="B250" s="40"/>
      <c r="C250" s="236" t="s">
        <v>296</v>
      </c>
      <c r="D250" s="236" t="s">
        <v>150</v>
      </c>
      <c r="E250" s="237" t="s">
        <v>297</v>
      </c>
      <c r="F250" s="238" t="s">
        <v>298</v>
      </c>
      <c r="G250" s="239" t="s">
        <v>299</v>
      </c>
      <c r="H250" s="240">
        <v>13.375999999999999</v>
      </c>
      <c r="I250" s="241"/>
      <c r="J250" s="242">
        <f>ROUND(I250*H250,2)</f>
        <v>0</v>
      </c>
      <c r="K250" s="243"/>
      <c r="L250" s="45"/>
      <c r="M250" s="244" t="s">
        <v>1</v>
      </c>
      <c r="N250" s="245" t="s">
        <v>44</v>
      </c>
      <c r="O250" s="92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8" t="s">
        <v>153</v>
      </c>
      <c r="AT250" s="248" t="s">
        <v>150</v>
      </c>
      <c r="AU250" s="248" t="s">
        <v>154</v>
      </c>
      <c r="AY250" s="18" t="s">
        <v>148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8" t="s">
        <v>154</v>
      </c>
      <c r="BK250" s="249">
        <f>ROUND(I250*H250,2)</f>
        <v>0</v>
      </c>
      <c r="BL250" s="18" t="s">
        <v>153</v>
      </c>
      <c r="BM250" s="248" t="s">
        <v>300</v>
      </c>
    </row>
    <row r="251" s="2" customFormat="1" ht="21.75" customHeight="1">
      <c r="A251" s="39"/>
      <c r="B251" s="40"/>
      <c r="C251" s="236" t="s">
        <v>301</v>
      </c>
      <c r="D251" s="236" t="s">
        <v>150</v>
      </c>
      <c r="E251" s="237" t="s">
        <v>302</v>
      </c>
      <c r="F251" s="238" t="s">
        <v>303</v>
      </c>
      <c r="G251" s="239" t="s">
        <v>299</v>
      </c>
      <c r="H251" s="240">
        <v>13.375999999999999</v>
      </c>
      <c r="I251" s="241"/>
      <c r="J251" s="242">
        <f>ROUND(I251*H251,2)</f>
        <v>0</v>
      </c>
      <c r="K251" s="243"/>
      <c r="L251" s="45"/>
      <c r="M251" s="244" t="s">
        <v>1</v>
      </c>
      <c r="N251" s="245" t="s">
        <v>44</v>
      </c>
      <c r="O251" s="92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8" t="s">
        <v>153</v>
      </c>
      <c r="AT251" s="248" t="s">
        <v>150</v>
      </c>
      <c r="AU251" s="248" t="s">
        <v>154</v>
      </c>
      <c r="AY251" s="18" t="s">
        <v>148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8" t="s">
        <v>154</v>
      </c>
      <c r="BK251" s="249">
        <f>ROUND(I251*H251,2)</f>
        <v>0</v>
      </c>
      <c r="BL251" s="18" t="s">
        <v>153</v>
      </c>
      <c r="BM251" s="248" t="s">
        <v>304</v>
      </c>
    </row>
    <row r="252" s="2" customFormat="1" ht="21.75" customHeight="1">
      <c r="A252" s="39"/>
      <c r="B252" s="40"/>
      <c r="C252" s="236" t="s">
        <v>305</v>
      </c>
      <c r="D252" s="236" t="s">
        <v>150</v>
      </c>
      <c r="E252" s="237" t="s">
        <v>306</v>
      </c>
      <c r="F252" s="238" t="s">
        <v>307</v>
      </c>
      <c r="G252" s="239" t="s">
        <v>299</v>
      </c>
      <c r="H252" s="240">
        <v>66.879999999999995</v>
      </c>
      <c r="I252" s="241"/>
      <c r="J252" s="242">
        <f>ROUND(I252*H252,2)</f>
        <v>0</v>
      </c>
      <c r="K252" s="243"/>
      <c r="L252" s="45"/>
      <c r="M252" s="244" t="s">
        <v>1</v>
      </c>
      <c r="N252" s="245" t="s">
        <v>44</v>
      </c>
      <c r="O252" s="92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153</v>
      </c>
      <c r="AT252" s="248" t="s">
        <v>150</v>
      </c>
      <c r="AU252" s="248" t="s">
        <v>154</v>
      </c>
      <c r="AY252" s="18" t="s">
        <v>148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154</v>
      </c>
      <c r="BK252" s="249">
        <f>ROUND(I252*H252,2)</f>
        <v>0</v>
      </c>
      <c r="BL252" s="18" t="s">
        <v>153</v>
      </c>
      <c r="BM252" s="248" t="s">
        <v>308</v>
      </c>
    </row>
    <row r="253" s="13" customFormat="1">
      <c r="A253" s="13"/>
      <c r="B253" s="250"/>
      <c r="C253" s="251"/>
      <c r="D253" s="252" t="s">
        <v>156</v>
      </c>
      <c r="E253" s="251"/>
      <c r="F253" s="254" t="s">
        <v>309</v>
      </c>
      <c r="G253" s="251"/>
      <c r="H253" s="255">
        <v>66.879999999999995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156</v>
      </c>
      <c r="AU253" s="261" t="s">
        <v>154</v>
      </c>
      <c r="AV253" s="13" t="s">
        <v>154</v>
      </c>
      <c r="AW253" s="13" t="s">
        <v>4</v>
      </c>
      <c r="AX253" s="13" t="s">
        <v>86</v>
      </c>
      <c r="AY253" s="261" t="s">
        <v>148</v>
      </c>
    </row>
    <row r="254" s="2" customFormat="1" ht="21.75" customHeight="1">
      <c r="A254" s="39"/>
      <c r="B254" s="40"/>
      <c r="C254" s="236" t="s">
        <v>310</v>
      </c>
      <c r="D254" s="236" t="s">
        <v>150</v>
      </c>
      <c r="E254" s="237" t="s">
        <v>311</v>
      </c>
      <c r="F254" s="238" t="s">
        <v>312</v>
      </c>
      <c r="G254" s="239" t="s">
        <v>299</v>
      </c>
      <c r="H254" s="240">
        <v>11.128</v>
      </c>
      <c r="I254" s="241"/>
      <c r="J254" s="242">
        <f>ROUND(I254*H254,2)</f>
        <v>0</v>
      </c>
      <c r="K254" s="243"/>
      <c r="L254" s="45"/>
      <c r="M254" s="244" t="s">
        <v>1</v>
      </c>
      <c r="N254" s="245" t="s">
        <v>44</v>
      </c>
      <c r="O254" s="92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8" t="s">
        <v>153</v>
      </c>
      <c r="AT254" s="248" t="s">
        <v>150</v>
      </c>
      <c r="AU254" s="248" t="s">
        <v>154</v>
      </c>
      <c r="AY254" s="18" t="s">
        <v>148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8" t="s">
        <v>154</v>
      </c>
      <c r="BK254" s="249">
        <f>ROUND(I254*H254,2)</f>
        <v>0</v>
      </c>
      <c r="BL254" s="18" t="s">
        <v>153</v>
      </c>
      <c r="BM254" s="248" t="s">
        <v>313</v>
      </c>
    </row>
    <row r="255" s="13" customFormat="1">
      <c r="A255" s="13"/>
      <c r="B255" s="250"/>
      <c r="C255" s="251"/>
      <c r="D255" s="252" t="s">
        <v>156</v>
      </c>
      <c r="E255" s="253" t="s">
        <v>1</v>
      </c>
      <c r="F255" s="254" t="s">
        <v>314</v>
      </c>
      <c r="G255" s="251"/>
      <c r="H255" s="255">
        <v>13.375999999999999</v>
      </c>
      <c r="I255" s="256"/>
      <c r="J255" s="251"/>
      <c r="K255" s="251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156</v>
      </c>
      <c r="AU255" s="261" t="s">
        <v>154</v>
      </c>
      <c r="AV255" s="13" t="s">
        <v>154</v>
      </c>
      <c r="AW255" s="13" t="s">
        <v>34</v>
      </c>
      <c r="AX255" s="13" t="s">
        <v>78</v>
      </c>
      <c r="AY255" s="261" t="s">
        <v>148</v>
      </c>
    </row>
    <row r="256" s="13" customFormat="1">
      <c r="A256" s="13"/>
      <c r="B256" s="250"/>
      <c r="C256" s="251"/>
      <c r="D256" s="252" t="s">
        <v>156</v>
      </c>
      <c r="E256" s="253" t="s">
        <v>1</v>
      </c>
      <c r="F256" s="254" t="s">
        <v>315</v>
      </c>
      <c r="G256" s="251"/>
      <c r="H256" s="255">
        <v>-2.2480000000000002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156</v>
      </c>
      <c r="AU256" s="261" t="s">
        <v>154</v>
      </c>
      <c r="AV256" s="13" t="s">
        <v>154</v>
      </c>
      <c r="AW256" s="13" t="s">
        <v>34</v>
      </c>
      <c r="AX256" s="13" t="s">
        <v>78</v>
      </c>
      <c r="AY256" s="261" t="s">
        <v>148</v>
      </c>
    </row>
    <row r="257" s="14" customFormat="1">
      <c r="A257" s="14"/>
      <c r="B257" s="262"/>
      <c r="C257" s="263"/>
      <c r="D257" s="252" t="s">
        <v>156</v>
      </c>
      <c r="E257" s="264" t="s">
        <v>1</v>
      </c>
      <c r="F257" s="265" t="s">
        <v>159</v>
      </c>
      <c r="G257" s="263"/>
      <c r="H257" s="266">
        <v>11.128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156</v>
      </c>
      <c r="AU257" s="272" t="s">
        <v>154</v>
      </c>
      <c r="AV257" s="14" t="s">
        <v>153</v>
      </c>
      <c r="AW257" s="14" t="s">
        <v>34</v>
      </c>
      <c r="AX257" s="14" t="s">
        <v>86</v>
      </c>
      <c r="AY257" s="272" t="s">
        <v>148</v>
      </c>
    </row>
    <row r="258" s="2" customFormat="1" ht="21.75" customHeight="1">
      <c r="A258" s="39"/>
      <c r="B258" s="40"/>
      <c r="C258" s="236" t="s">
        <v>316</v>
      </c>
      <c r="D258" s="236" t="s">
        <v>150</v>
      </c>
      <c r="E258" s="237" t="s">
        <v>317</v>
      </c>
      <c r="F258" s="238" t="s">
        <v>318</v>
      </c>
      <c r="G258" s="239" t="s">
        <v>299</v>
      </c>
      <c r="H258" s="240">
        <v>2.2480000000000002</v>
      </c>
      <c r="I258" s="241"/>
      <c r="J258" s="242">
        <f>ROUND(I258*H258,2)</f>
        <v>0</v>
      </c>
      <c r="K258" s="243"/>
      <c r="L258" s="45"/>
      <c r="M258" s="244" t="s">
        <v>1</v>
      </c>
      <c r="N258" s="245" t="s">
        <v>44</v>
      </c>
      <c r="O258" s="92"/>
      <c r="P258" s="246">
        <f>O258*H258</f>
        <v>0</v>
      </c>
      <c r="Q258" s="246">
        <v>0</v>
      </c>
      <c r="R258" s="246">
        <f>Q258*H258</f>
        <v>0</v>
      </c>
      <c r="S258" s="246">
        <v>0</v>
      </c>
      <c r="T258" s="24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8" t="s">
        <v>153</v>
      </c>
      <c r="AT258" s="248" t="s">
        <v>150</v>
      </c>
      <c r="AU258" s="248" t="s">
        <v>154</v>
      </c>
      <c r="AY258" s="18" t="s">
        <v>148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8" t="s">
        <v>154</v>
      </c>
      <c r="BK258" s="249">
        <f>ROUND(I258*H258,2)</f>
        <v>0</v>
      </c>
      <c r="BL258" s="18" t="s">
        <v>153</v>
      </c>
      <c r="BM258" s="248" t="s">
        <v>319</v>
      </c>
    </row>
    <row r="259" s="13" customFormat="1">
      <c r="A259" s="13"/>
      <c r="B259" s="250"/>
      <c r="C259" s="251"/>
      <c r="D259" s="252" t="s">
        <v>156</v>
      </c>
      <c r="E259" s="253" t="s">
        <v>1</v>
      </c>
      <c r="F259" s="254" t="s">
        <v>320</v>
      </c>
      <c r="G259" s="251"/>
      <c r="H259" s="255">
        <v>0.95299999999999996</v>
      </c>
      <c r="I259" s="256"/>
      <c r="J259" s="251"/>
      <c r="K259" s="251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156</v>
      </c>
      <c r="AU259" s="261" t="s">
        <v>154</v>
      </c>
      <c r="AV259" s="13" t="s">
        <v>154</v>
      </c>
      <c r="AW259" s="13" t="s">
        <v>34</v>
      </c>
      <c r="AX259" s="13" t="s">
        <v>78</v>
      </c>
      <c r="AY259" s="261" t="s">
        <v>148</v>
      </c>
    </row>
    <row r="260" s="13" customFormat="1">
      <c r="A260" s="13"/>
      <c r="B260" s="250"/>
      <c r="C260" s="251"/>
      <c r="D260" s="252" t="s">
        <v>156</v>
      </c>
      <c r="E260" s="253" t="s">
        <v>1</v>
      </c>
      <c r="F260" s="254" t="s">
        <v>321</v>
      </c>
      <c r="G260" s="251"/>
      <c r="H260" s="255">
        <v>0.54200000000000004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156</v>
      </c>
      <c r="AU260" s="261" t="s">
        <v>154</v>
      </c>
      <c r="AV260" s="13" t="s">
        <v>154</v>
      </c>
      <c r="AW260" s="13" t="s">
        <v>34</v>
      </c>
      <c r="AX260" s="13" t="s">
        <v>78</v>
      </c>
      <c r="AY260" s="261" t="s">
        <v>148</v>
      </c>
    </row>
    <row r="261" s="15" customFormat="1">
      <c r="A261" s="15"/>
      <c r="B261" s="273"/>
      <c r="C261" s="274"/>
      <c r="D261" s="252" t="s">
        <v>156</v>
      </c>
      <c r="E261" s="275" t="s">
        <v>1</v>
      </c>
      <c r="F261" s="276" t="s">
        <v>322</v>
      </c>
      <c r="G261" s="274"/>
      <c r="H261" s="275" t="s">
        <v>1</v>
      </c>
      <c r="I261" s="277"/>
      <c r="J261" s="274"/>
      <c r="K261" s="274"/>
      <c r="L261" s="278"/>
      <c r="M261" s="279"/>
      <c r="N261" s="280"/>
      <c r="O261" s="280"/>
      <c r="P261" s="280"/>
      <c r="Q261" s="280"/>
      <c r="R261" s="280"/>
      <c r="S261" s="280"/>
      <c r="T261" s="28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2" t="s">
        <v>156</v>
      </c>
      <c r="AU261" s="282" t="s">
        <v>154</v>
      </c>
      <c r="AV261" s="15" t="s">
        <v>86</v>
      </c>
      <c r="AW261" s="15" t="s">
        <v>34</v>
      </c>
      <c r="AX261" s="15" t="s">
        <v>78</v>
      </c>
      <c r="AY261" s="282" t="s">
        <v>148</v>
      </c>
    </row>
    <row r="262" s="13" customFormat="1">
      <c r="A262" s="13"/>
      <c r="B262" s="250"/>
      <c r="C262" s="251"/>
      <c r="D262" s="252" t="s">
        <v>156</v>
      </c>
      <c r="E262" s="253" t="s">
        <v>1</v>
      </c>
      <c r="F262" s="254" t="s">
        <v>323</v>
      </c>
      <c r="G262" s="251"/>
      <c r="H262" s="255">
        <v>0.753</v>
      </c>
      <c r="I262" s="256"/>
      <c r="J262" s="251"/>
      <c r="K262" s="251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156</v>
      </c>
      <c r="AU262" s="261" t="s">
        <v>154</v>
      </c>
      <c r="AV262" s="13" t="s">
        <v>154</v>
      </c>
      <c r="AW262" s="13" t="s">
        <v>34</v>
      </c>
      <c r="AX262" s="13" t="s">
        <v>78</v>
      </c>
      <c r="AY262" s="261" t="s">
        <v>148</v>
      </c>
    </row>
    <row r="263" s="14" customFormat="1">
      <c r="A263" s="14"/>
      <c r="B263" s="262"/>
      <c r="C263" s="263"/>
      <c r="D263" s="252" t="s">
        <v>156</v>
      </c>
      <c r="E263" s="264" t="s">
        <v>1</v>
      </c>
      <c r="F263" s="265" t="s">
        <v>159</v>
      </c>
      <c r="G263" s="263"/>
      <c r="H263" s="266">
        <v>2.2480000000000002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156</v>
      </c>
      <c r="AU263" s="272" t="s">
        <v>154</v>
      </c>
      <c r="AV263" s="14" t="s">
        <v>153</v>
      </c>
      <c r="AW263" s="14" t="s">
        <v>34</v>
      </c>
      <c r="AX263" s="14" t="s">
        <v>86</v>
      </c>
      <c r="AY263" s="272" t="s">
        <v>148</v>
      </c>
    </row>
    <row r="264" s="12" customFormat="1" ht="22.8" customHeight="1">
      <c r="A264" s="12"/>
      <c r="B264" s="221"/>
      <c r="C264" s="222"/>
      <c r="D264" s="223" t="s">
        <v>77</v>
      </c>
      <c r="E264" s="234" t="s">
        <v>324</v>
      </c>
      <c r="F264" s="234" t="s">
        <v>325</v>
      </c>
      <c r="G264" s="222"/>
      <c r="H264" s="222"/>
      <c r="I264" s="225"/>
      <c r="J264" s="235">
        <f>BK264</f>
        <v>0</v>
      </c>
      <c r="K264" s="222"/>
      <c r="L264" s="226"/>
      <c r="M264" s="227"/>
      <c r="N264" s="228"/>
      <c r="O264" s="228"/>
      <c r="P264" s="229">
        <f>P265</f>
        <v>0</v>
      </c>
      <c r="Q264" s="228"/>
      <c r="R264" s="229">
        <f>R265</f>
        <v>0</v>
      </c>
      <c r="S264" s="228"/>
      <c r="T264" s="230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1" t="s">
        <v>86</v>
      </c>
      <c r="AT264" s="232" t="s">
        <v>77</v>
      </c>
      <c r="AU264" s="232" t="s">
        <v>86</v>
      </c>
      <c r="AY264" s="231" t="s">
        <v>148</v>
      </c>
      <c r="BK264" s="233">
        <f>BK265</f>
        <v>0</v>
      </c>
    </row>
    <row r="265" s="2" customFormat="1" ht="16.5" customHeight="1">
      <c r="A265" s="39"/>
      <c r="B265" s="40"/>
      <c r="C265" s="236" t="s">
        <v>326</v>
      </c>
      <c r="D265" s="236" t="s">
        <v>150</v>
      </c>
      <c r="E265" s="237" t="s">
        <v>327</v>
      </c>
      <c r="F265" s="238" t="s">
        <v>328</v>
      </c>
      <c r="G265" s="239" t="s">
        <v>299</v>
      </c>
      <c r="H265" s="240">
        <v>8.0239999999999991</v>
      </c>
      <c r="I265" s="241"/>
      <c r="J265" s="242">
        <f>ROUND(I265*H265,2)</f>
        <v>0</v>
      </c>
      <c r="K265" s="243"/>
      <c r="L265" s="45"/>
      <c r="M265" s="244" t="s">
        <v>1</v>
      </c>
      <c r="N265" s="245" t="s">
        <v>44</v>
      </c>
      <c r="O265" s="92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8" t="s">
        <v>153</v>
      </c>
      <c r="AT265" s="248" t="s">
        <v>150</v>
      </c>
      <c r="AU265" s="248" t="s">
        <v>154</v>
      </c>
      <c r="AY265" s="18" t="s">
        <v>148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154</v>
      </c>
      <c r="BK265" s="249">
        <f>ROUND(I265*H265,2)</f>
        <v>0</v>
      </c>
      <c r="BL265" s="18" t="s">
        <v>153</v>
      </c>
      <c r="BM265" s="248" t="s">
        <v>329</v>
      </c>
    </row>
    <row r="266" s="12" customFormat="1" ht="25.92" customHeight="1">
      <c r="A266" s="12"/>
      <c r="B266" s="221"/>
      <c r="C266" s="222"/>
      <c r="D266" s="223" t="s">
        <v>77</v>
      </c>
      <c r="E266" s="224" t="s">
        <v>330</v>
      </c>
      <c r="F266" s="224" t="s">
        <v>331</v>
      </c>
      <c r="G266" s="222"/>
      <c r="H266" s="222"/>
      <c r="I266" s="225"/>
      <c r="J266" s="207">
        <f>BK266</f>
        <v>0</v>
      </c>
      <c r="K266" s="222"/>
      <c r="L266" s="226"/>
      <c r="M266" s="227"/>
      <c r="N266" s="228"/>
      <c r="O266" s="228"/>
      <c r="P266" s="229">
        <f>P267+P284+P297+P307+P329+P333+P349+P357+P370+P375+P407+P440+P445+P485+P511+P528</f>
        <v>0</v>
      </c>
      <c r="Q266" s="228"/>
      <c r="R266" s="229">
        <f>R267+R284+R297+R307+R329+R333+R349+R357+R370+R375+R407+R440+R445+R485+R511+R528</f>
        <v>1.7257952400000001</v>
      </c>
      <c r="S266" s="228"/>
      <c r="T266" s="230">
        <f>T267+T284+T297+T307+T329+T333+T349+T357+T370+T375+T407+T440+T445+T485+T511+T528</f>
        <v>7.155519100000002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1" t="s">
        <v>154</v>
      </c>
      <c r="AT266" s="232" t="s">
        <v>77</v>
      </c>
      <c r="AU266" s="232" t="s">
        <v>78</v>
      </c>
      <c r="AY266" s="231" t="s">
        <v>148</v>
      </c>
      <c r="BK266" s="233">
        <f>BK267+BK284+BK297+BK307+BK329+BK333+BK349+BK357+BK370+BK375+BK407+BK440+BK445+BK485+BK511+BK528</f>
        <v>0</v>
      </c>
    </row>
    <row r="267" s="12" customFormat="1" ht="22.8" customHeight="1">
      <c r="A267" s="12"/>
      <c r="B267" s="221"/>
      <c r="C267" s="222"/>
      <c r="D267" s="223" t="s">
        <v>77</v>
      </c>
      <c r="E267" s="234" t="s">
        <v>332</v>
      </c>
      <c r="F267" s="234" t="s">
        <v>333</v>
      </c>
      <c r="G267" s="222"/>
      <c r="H267" s="222"/>
      <c r="I267" s="225"/>
      <c r="J267" s="235">
        <f>BK267</f>
        <v>0</v>
      </c>
      <c r="K267" s="222"/>
      <c r="L267" s="226"/>
      <c r="M267" s="227"/>
      <c r="N267" s="228"/>
      <c r="O267" s="228"/>
      <c r="P267" s="229">
        <f>SUM(P268:P283)</f>
        <v>0</v>
      </c>
      <c r="Q267" s="228"/>
      <c r="R267" s="229">
        <f>SUM(R268:R283)</f>
        <v>0.079012499999999999</v>
      </c>
      <c r="S267" s="228"/>
      <c r="T267" s="230">
        <f>SUM(T268:T283)</f>
        <v>4.1658400000000002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1" t="s">
        <v>154</v>
      </c>
      <c r="AT267" s="232" t="s">
        <v>77</v>
      </c>
      <c r="AU267" s="232" t="s">
        <v>86</v>
      </c>
      <c r="AY267" s="231" t="s">
        <v>148</v>
      </c>
      <c r="BK267" s="233">
        <f>SUM(BK268:BK283)</f>
        <v>0</v>
      </c>
    </row>
    <row r="268" s="2" customFormat="1" ht="21.75" customHeight="1">
      <c r="A268" s="39"/>
      <c r="B268" s="40"/>
      <c r="C268" s="236" t="s">
        <v>334</v>
      </c>
      <c r="D268" s="236" t="s">
        <v>150</v>
      </c>
      <c r="E268" s="237" t="s">
        <v>335</v>
      </c>
      <c r="F268" s="238" t="s">
        <v>336</v>
      </c>
      <c r="G268" s="239" t="s">
        <v>90</v>
      </c>
      <c r="H268" s="240">
        <v>30.100000000000001</v>
      </c>
      <c r="I268" s="241"/>
      <c r="J268" s="242">
        <f>ROUND(I268*H268,2)</f>
        <v>0</v>
      </c>
      <c r="K268" s="243"/>
      <c r="L268" s="45"/>
      <c r="M268" s="244" t="s">
        <v>1</v>
      </c>
      <c r="N268" s="245" t="s">
        <v>44</v>
      </c>
      <c r="O268" s="92"/>
      <c r="P268" s="246">
        <f>O268*H268</f>
        <v>0</v>
      </c>
      <c r="Q268" s="246">
        <v>0</v>
      </c>
      <c r="R268" s="246">
        <f>Q268*H268</f>
        <v>0</v>
      </c>
      <c r="S268" s="246">
        <v>0.0033999999999999998</v>
      </c>
      <c r="T268" s="247">
        <f>S268*H268</f>
        <v>0.10234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8" t="s">
        <v>250</v>
      </c>
      <c r="AT268" s="248" t="s">
        <v>150</v>
      </c>
      <c r="AU268" s="248" t="s">
        <v>154</v>
      </c>
      <c r="AY268" s="18" t="s">
        <v>148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8" t="s">
        <v>154</v>
      </c>
      <c r="BK268" s="249">
        <f>ROUND(I268*H268,2)</f>
        <v>0</v>
      </c>
      <c r="BL268" s="18" t="s">
        <v>250</v>
      </c>
      <c r="BM268" s="248" t="s">
        <v>337</v>
      </c>
    </row>
    <row r="269" s="13" customFormat="1">
      <c r="A269" s="13"/>
      <c r="B269" s="250"/>
      <c r="C269" s="251"/>
      <c r="D269" s="252" t="s">
        <v>156</v>
      </c>
      <c r="E269" s="253" t="s">
        <v>1</v>
      </c>
      <c r="F269" s="254" t="s">
        <v>174</v>
      </c>
      <c r="G269" s="251"/>
      <c r="H269" s="255">
        <v>15.48</v>
      </c>
      <c r="I269" s="256"/>
      <c r="J269" s="251"/>
      <c r="K269" s="251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156</v>
      </c>
      <c r="AU269" s="261" t="s">
        <v>154</v>
      </c>
      <c r="AV269" s="13" t="s">
        <v>154</v>
      </c>
      <c r="AW269" s="13" t="s">
        <v>34</v>
      </c>
      <c r="AX269" s="13" t="s">
        <v>78</v>
      </c>
      <c r="AY269" s="261" t="s">
        <v>148</v>
      </c>
    </row>
    <row r="270" s="13" customFormat="1">
      <c r="A270" s="13"/>
      <c r="B270" s="250"/>
      <c r="C270" s="251"/>
      <c r="D270" s="252" t="s">
        <v>156</v>
      </c>
      <c r="E270" s="253" t="s">
        <v>1</v>
      </c>
      <c r="F270" s="254" t="s">
        <v>175</v>
      </c>
      <c r="G270" s="251"/>
      <c r="H270" s="255">
        <v>14.619999999999999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156</v>
      </c>
      <c r="AU270" s="261" t="s">
        <v>154</v>
      </c>
      <c r="AV270" s="13" t="s">
        <v>154</v>
      </c>
      <c r="AW270" s="13" t="s">
        <v>34</v>
      </c>
      <c r="AX270" s="13" t="s">
        <v>78</v>
      </c>
      <c r="AY270" s="261" t="s">
        <v>148</v>
      </c>
    </row>
    <row r="271" s="14" customFormat="1">
      <c r="A271" s="14"/>
      <c r="B271" s="262"/>
      <c r="C271" s="263"/>
      <c r="D271" s="252" t="s">
        <v>156</v>
      </c>
      <c r="E271" s="264" t="s">
        <v>1</v>
      </c>
      <c r="F271" s="265" t="s">
        <v>159</v>
      </c>
      <c r="G271" s="263"/>
      <c r="H271" s="266">
        <v>30.100000000000001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156</v>
      </c>
      <c r="AU271" s="272" t="s">
        <v>154</v>
      </c>
      <c r="AV271" s="14" t="s">
        <v>153</v>
      </c>
      <c r="AW271" s="14" t="s">
        <v>34</v>
      </c>
      <c r="AX271" s="14" t="s">
        <v>86</v>
      </c>
      <c r="AY271" s="272" t="s">
        <v>148</v>
      </c>
    </row>
    <row r="272" s="2" customFormat="1" ht="21.75" customHeight="1">
      <c r="A272" s="39"/>
      <c r="B272" s="40"/>
      <c r="C272" s="236" t="s">
        <v>338</v>
      </c>
      <c r="D272" s="236" t="s">
        <v>150</v>
      </c>
      <c r="E272" s="237" t="s">
        <v>339</v>
      </c>
      <c r="F272" s="238" t="s">
        <v>340</v>
      </c>
      <c r="G272" s="239" t="s">
        <v>90</v>
      </c>
      <c r="H272" s="240">
        <v>30.100000000000001</v>
      </c>
      <c r="I272" s="241"/>
      <c r="J272" s="242">
        <f>ROUND(I272*H272,2)</f>
        <v>0</v>
      </c>
      <c r="K272" s="243"/>
      <c r="L272" s="45"/>
      <c r="M272" s="244" t="s">
        <v>1</v>
      </c>
      <c r="N272" s="245" t="s">
        <v>44</v>
      </c>
      <c r="O272" s="92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8" t="s">
        <v>250</v>
      </c>
      <c r="AT272" s="248" t="s">
        <v>150</v>
      </c>
      <c r="AU272" s="248" t="s">
        <v>154</v>
      </c>
      <c r="AY272" s="18" t="s">
        <v>148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8" t="s">
        <v>154</v>
      </c>
      <c r="BK272" s="249">
        <f>ROUND(I272*H272,2)</f>
        <v>0</v>
      </c>
      <c r="BL272" s="18" t="s">
        <v>250</v>
      </c>
      <c r="BM272" s="248" t="s">
        <v>341</v>
      </c>
    </row>
    <row r="273" s="13" customFormat="1">
      <c r="A273" s="13"/>
      <c r="B273" s="250"/>
      <c r="C273" s="251"/>
      <c r="D273" s="252" t="s">
        <v>156</v>
      </c>
      <c r="E273" s="253" t="s">
        <v>1</v>
      </c>
      <c r="F273" s="254" t="s">
        <v>174</v>
      </c>
      <c r="G273" s="251"/>
      <c r="H273" s="255">
        <v>15.48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156</v>
      </c>
      <c r="AU273" s="261" t="s">
        <v>154</v>
      </c>
      <c r="AV273" s="13" t="s">
        <v>154</v>
      </c>
      <c r="AW273" s="13" t="s">
        <v>34</v>
      </c>
      <c r="AX273" s="13" t="s">
        <v>78</v>
      </c>
      <c r="AY273" s="261" t="s">
        <v>148</v>
      </c>
    </row>
    <row r="274" s="13" customFormat="1">
      <c r="A274" s="13"/>
      <c r="B274" s="250"/>
      <c r="C274" s="251"/>
      <c r="D274" s="252" t="s">
        <v>156</v>
      </c>
      <c r="E274" s="253" t="s">
        <v>1</v>
      </c>
      <c r="F274" s="254" t="s">
        <v>175</v>
      </c>
      <c r="G274" s="251"/>
      <c r="H274" s="255">
        <v>14.619999999999999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156</v>
      </c>
      <c r="AU274" s="261" t="s">
        <v>154</v>
      </c>
      <c r="AV274" s="13" t="s">
        <v>154</v>
      </c>
      <c r="AW274" s="13" t="s">
        <v>34</v>
      </c>
      <c r="AX274" s="13" t="s">
        <v>78</v>
      </c>
      <c r="AY274" s="261" t="s">
        <v>148</v>
      </c>
    </row>
    <row r="275" s="14" customFormat="1">
      <c r="A275" s="14"/>
      <c r="B275" s="262"/>
      <c r="C275" s="263"/>
      <c r="D275" s="252" t="s">
        <v>156</v>
      </c>
      <c r="E275" s="264" t="s">
        <v>1</v>
      </c>
      <c r="F275" s="265" t="s">
        <v>159</v>
      </c>
      <c r="G275" s="263"/>
      <c r="H275" s="266">
        <v>30.100000000000001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156</v>
      </c>
      <c r="AU275" s="272" t="s">
        <v>154</v>
      </c>
      <c r="AV275" s="14" t="s">
        <v>153</v>
      </c>
      <c r="AW275" s="14" t="s">
        <v>34</v>
      </c>
      <c r="AX275" s="14" t="s">
        <v>86</v>
      </c>
      <c r="AY275" s="272" t="s">
        <v>148</v>
      </c>
    </row>
    <row r="276" s="2" customFormat="1" ht="21.75" customHeight="1">
      <c r="A276" s="39"/>
      <c r="B276" s="40"/>
      <c r="C276" s="294" t="s">
        <v>342</v>
      </c>
      <c r="D276" s="294" t="s">
        <v>343</v>
      </c>
      <c r="E276" s="295" t="s">
        <v>344</v>
      </c>
      <c r="F276" s="296" t="s">
        <v>345</v>
      </c>
      <c r="G276" s="297" t="s">
        <v>90</v>
      </c>
      <c r="H276" s="298">
        <v>31.605</v>
      </c>
      <c r="I276" s="299"/>
      <c r="J276" s="300">
        <f>ROUND(I276*H276,2)</f>
        <v>0</v>
      </c>
      <c r="K276" s="301"/>
      <c r="L276" s="302"/>
      <c r="M276" s="303" t="s">
        <v>1</v>
      </c>
      <c r="N276" s="304" t="s">
        <v>44</v>
      </c>
      <c r="O276" s="92"/>
      <c r="P276" s="246">
        <f>O276*H276</f>
        <v>0</v>
      </c>
      <c r="Q276" s="246">
        <v>0.0025000000000000001</v>
      </c>
      <c r="R276" s="246">
        <f>Q276*H276</f>
        <v>0.079012499999999999</v>
      </c>
      <c r="S276" s="246">
        <v>0</v>
      </c>
      <c r="T276" s="24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8" t="s">
        <v>346</v>
      </c>
      <c r="AT276" s="248" t="s">
        <v>343</v>
      </c>
      <c r="AU276" s="248" t="s">
        <v>154</v>
      </c>
      <c r="AY276" s="18" t="s">
        <v>148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8" t="s">
        <v>154</v>
      </c>
      <c r="BK276" s="249">
        <f>ROUND(I276*H276,2)</f>
        <v>0</v>
      </c>
      <c r="BL276" s="18" t="s">
        <v>250</v>
      </c>
      <c r="BM276" s="248" t="s">
        <v>347</v>
      </c>
    </row>
    <row r="277" s="13" customFormat="1">
      <c r="A277" s="13"/>
      <c r="B277" s="250"/>
      <c r="C277" s="251"/>
      <c r="D277" s="252" t="s">
        <v>156</v>
      </c>
      <c r="E277" s="253" t="s">
        <v>1</v>
      </c>
      <c r="F277" s="254" t="s">
        <v>348</v>
      </c>
      <c r="G277" s="251"/>
      <c r="H277" s="255">
        <v>30.100000000000001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156</v>
      </c>
      <c r="AU277" s="261" t="s">
        <v>154</v>
      </c>
      <c r="AV277" s="13" t="s">
        <v>154</v>
      </c>
      <c r="AW277" s="13" t="s">
        <v>34</v>
      </c>
      <c r="AX277" s="13" t="s">
        <v>86</v>
      </c>
      <c r="AY277" s="261" t="s">
        <v>148</v>
      </c>
    </row>
    <row r="278" s="13" customFormat="1">
      <c r="A278" s="13"/>
      <c r="B278" s="250"/>
      <c r="C278" s="251"/>
      <c r="D278" s="252" t="s">
        <v>156</v>
      </c>
      <c r="E278" s="251"/>
      <c r="F278" s="254" t="s">
        <v>349</v>
      </c>
      <c r="G278" s="251"/>
      <c r="H278" s="255">
        <v>31.605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156</v>
      </c>
      <c r="AU278" s="261" t="s">
        <v>154</v>
      </c>
      <c r="AV278" s="13" t="s">
        <v>154</v>
      </c>
      <c r="AW278" s="13" t="s">
        <v>4</v>
      </c>
      <c r="AX278" s="13" t="s">
        <v>86</v>
      </c>
      <c r="AY278" s="261" t="s">
        <v>148</v>
      </c>
    </row>
    <row r="279" s="2" customFormat="1" ht="21.75" customHeight="1">
      <c r="A279" s="39"/>
      <c r="B279" s="40"/>
      <c r="C279" s="236" t="s">
        <v>346</v>
      </c>
      <c r="D279" s="236" t="s">
        <v>150</v>
      </c>
      <c r="E279" s="237" t="s">
        <v>350</v>
      </c>
      <c r="F279" s="238" t="s">
        <v>351</v>
      </c>
      <c r="G279" s="239" t="s">
        <v>90</v>
      </c>
      <c r="H279" s="240">
        <v>30.100000000000001</v>
      </c>
      <c r="I279" s="241"/>
      <c r="J279" s="242">
        <f>ROUND(I279*H279,2)</f>
        <v>0</v>
      </c>
      <c r="K279" s="243"/>
      <c r="L279" s="45"/>
      <c r="M279" s="244" t="s">
        <v>1</v>
      </c>
      <c r="N279" s="245" t="s">
        <v>44</v>
      </c>
      <c r="O279" s="92"/>
      <c r="P279" s="246">
        <f>O279*H279</f>
        <v>0</v>
      </c>
      <c r="Q279" s="246">
        <v>0</v>
      </c>
      <c r="R279" s="246">
        <f>Q279*H279</f>
        <v>0</v>
      </c>
      <c r="S279" s="246">
        <v>0.13500000000000001</v>
      </c>
      <c r="T279" s="247">
        <f>S279*H279</f>
        <v>4.0635000000000003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8" t="s">
        <v>250</v>
      </c>
      <c r="AT279" s="248" t="s">
        <v>150</v>
      </c>
      <c r="AU279" s="248" t="s">
        <v>154</v>
      </c>
      <c r="AY279" s="18" t="s">
        <v>148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8" t="s">
        <v>154</v>
      </c>
      <c r="BK279" s="249">
        <f>ROUND(I279*H279,2)</f>
        <v>0</v>
      </c>
      <c r="BL279" s="18" t="s">
        <v>250</v>
      </c>
      <c r="BM279" s="248" t="s">
        <v>352</v>
      </c>
    </row>
    <row r="280" s="13" customFormat="1">
      <c r="A280" s="13"/>
      <c r="B280" s="250"/>
      <c r="C280" s="251"/>
      <c r="D280" s="252" t="s">
        <v>156</v>
      </c>
      <c r="E280" s="253" t="s">
        <v>1</v>
      </c>
      <c r="F280" s="254" t="s">
        <v>174</v>
      </c>
      <c r="G280" s="251"/>
      <c r="H280" s="255">
        <v>15.48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156</v>
      </c>
      <c r="AU280" s="261" t="s">
        <v>154</v>
      </c>
      <c r="AV280" s="13" t="s">
        <v>154</v>
      </c>
      <c r="AW280" s="13" t="s">
        <v>34</v>
      </c>
      <c r="AX280" s="13" t="s">
        <v>78</v>
      </c>
      <c r="AY280" s="261" t="s">
        <v>148</v>
      </c>
    </row>
    <row r="281" s="13" customFormat="1">
      <c r="A281" s="13"/>
      <c r="B281" s="250"/>
      <c r="C281" s="251"/>
      <c r="D281" s="252" t="s">
        <v>156</v>
      </c>
      <c r="E281" s="253" t="s">
        <v>1</v>
      </c>
      <c r="F281" s="254" t="s">
        <v>175</v>
      </c>
      <c r="G281" s="251"/>
      <c r="H281" s="255">
        <v>14.619999999999999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156</v>
      </c>
      <c r="AU281" s="261" t="s">
        <v>154</v>
      </c>
      <c r="AV281" s="13" t="s">
        <v>154</v>
      </c>
      <c r="AW281" s="13" t="s">
        <v>34</v>
      </c>
      <c r="AX281" s="13" t="s">
        <v>78</v>
      </c>
      <c r="AY281" s="261" t="s">
        <v>148</v>
      </c>
    </row>
    <row r="282" s="14" customFormat="1">
      <c r="A282" s="14"/>
      <c r="B282" s="262"/>
      <c r="C282" s="263"/>
      <c r="D282" s="252" t="s">
        <v>156</v>
      </c>
      <c r="E282" s="264" t="s">
        <v>1</v>
      </c>
      <c r="F282" s="265" t="s">
        <v>159</v>
      </c>
      <c r="G282" s="263"/>
      <c r="H282" s="266">
        <v>30.100000000000001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156</v>
      </c>
      <c r="AU282" s="272" t="s">
        <v>154</v>
      </c>
      <c r="AV282" s="14" t="s">
        <v>153</v>
      </c>
      <c r="AW282" s="14" t="s">
        <v>34</v>
      </c>
      <c r="AX282" s="14" t="s">
        <v>86</v>
      </c>
      <c r="AY282" s="272" t="s">
        <v>148</v>
      </c>
    </row>
    <row r="283" s="2" customFormat="1" ht="21.75" customHeight="1">
      <c r="A283" s="39"/>
      <c r="B283" s="40"/>
      <c r="C283" s="236" t="s">
        <v>353</v>
      </c>
      <c r="D283" s="236" t="s">
        <v>150</v>
      </c>
      <c r="E283" s="237" t="s">
        <v>354</v>
      </c>
      <c r="F283" s="238" t="s">
        <v>355</v>
      </c>
      <c r="G283" s="239" t="s">
        <v>299</v>
      </c>
      <c r="H283" s="240">
        <v>0.079000000000000001</v>
      </c>
      <c r="I283" s="241"/>
      <c r="J283" s="242">
        <f>ROUND(I283*H283,2)</f>
        <v>0</v>
      </c>
      <c r="K283" s="243"/>
      <c r="L283" s="45"/>
      <c r="M283" s="244" t="s">
        <v>1</v>
      </c>
      <c r="N283" s="245" t="s">
        <v>44</v>
      </c>
      <c r="O283" s="92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250</v>
      </c>
      <c r="AT283" s="248" t="s">
        <v>150</v>
      </c>
      <c r="AU283" s="248" t="s">
        <v>154</v>
      </c>
      <c r="AY283" s="18" t="s">
        <v>148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154</v>
      </c>
      <c r="BK283" s="249">
        <f>ROUND(I283*H283,2)</f>
        <v>0</v>
      </c>
      <c r="BL283" s="18" t="s">
        <v>250</v>
      </c>
      <c r="BM283" s="248" t="s">
        <v>356</v>
      </c>
    </row>
    <row r="284" s="12" customFormat="1" ht="22.8" customHeight="1">
      <c r="A284" s="12"/>
      <c r="B284" s="221"/>
      <c r="C284" s="222"/>
      <c r="D284" s="223" t="s">
        <v>77</v>
      </c>
      <c r="E284" s="234" t="s">
        <v>357</v>
      </c>
      <c r="F284" s="234" t="s">
        <v>358</v>
      </c>
      <c r="G284" s="222"/>
      <c r="H284" s="222"/>
      <c r="I284" s="225"/>
      <c r="J284" s="235">
        <f>BK284</f>
        <v>0</v>
      </c>
      <c r="K284" s="222"/>
      <c r="L284" s="226"/>
      <c r="M284" s="227"/>
      <c r="N284" s="228"/>
      <c r="O284" s="228"/>
      <c r="P284" s="229">
        <f>SUM(P285:P296)</f>
        <v>0</v>
      </c>
      <c r="Q284" s="228"/>
      <c r="R284" s="229">
        <f>SUM(R285:R296)</f>
        <v>0.020514999999999999</v>
      </c>
      <c r="S284" s="228"/>
      <c r="T284" s="230">
        <f>SUM(T285:T296)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31" t="s">
        <v>154</v>
      </c>
      <c r="AT284" s="232" t="s">
        <v>77</v>
      </c>
      <c r="AU284" s="232" t="s">
        <v>86</v>
      </c>
      <c r="AY284" s="231" t="s">
        <v>148</v>
      </c>
      <c r="BK284" s="233">
        <f>SUM(BK285:BK296)</f>
        <v>0</v>
      </c>
    </row>
    <row r="285" s="2" customFormat="1" ht="16.5" customHeight="1">
      <c r="A285" s="39"/>
      <c r="B285" s="40"/>
      <c r="C285" s="236" t="s">
        <v>359</v>
      </c>
      <c r="D285" s="236" t="s">
        <v>150</v>
      </c>
      <c r="E285" s="237" t="s">
        <v>360</v>
      </c>
      <c r="F285" s="238" t="s">
        <v>361</v>
      </c>
      <c r="G285" s="239" t="s">
        <v>362</v>
      </c>
      <c r="H285" s="240">
        <v>1</v>
      </c>
      <c r="I285" s="241"/>
      <c r="J285" s="242">
        <f>ROUND(I285*H285,2)</f>
        <v>0</v>
      </c>
      <c r="K285" s="243"/>
      <c r="L285" s="45"/>
      <c r="M285" s="244" t="s">
        <v>1</v>
      </c>
      <c r="N285" s="245" t="s">
        <v>44</v>
      </c>
      <c r="O285" s="92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8" t="s">
        <v>250</v>
      </c>
      <c r="AT285" s="248" t="s">
        <v>150</v>
      </c>
      <c r="AU285" s="248" t="s">
        <v>154</v>
      </c>
      <c r="AY285" s="18" t="s">
        <v>148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8" t="s">
        <v>154</v>
      </c>
      <c r="BK285" s="249">
        <f>ROUND(I285*H285,2)</f>
        <v>0</v>
      </c>
      <c r="BL285" s="18" t="s">
        <v>250</v>
      </c>
      <c r="BM285" s="248" t="s">
        <v>363</v>
      </c>
    </row>
    <row r="286" s="13" customFormat="1">
      <c r="A286" s="13"/>
      <c r="B286" s="250"/>
      <c r="C286" s="251"/>
      <c r="D286" s="252" t="s">
        <v>156</v>
      </c>
      <c r="E286" s="253" t="s">
        <v>1</v>
      </c>
      <c r="F286" s="254" t="s">
        <v>86</v>
      </c>
      <c r="G286" s="251"/>
      <c r="H286" s="255">
        <v>1</v>
      </c>
      <c r="I286" s="256"/>
      <c r="J286" s="251"/>
      <c r="K286" s="251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156</v>
      </c>
      <c r="AU286" s="261" t="s">
        <v>154</v>
      </c>
      <c r="AV286" s="13" t="s">
        <v>154</v>
      </c>
      <c r="AW286" s="13" t="s">
        <v>34</v>
      </c>
      <c r="AX286" s="13" t="s">
        <v>86</v>
      </c>
      <c r="AY286" s="261" t="s">
        <v>148</v>
      </c>
    </row>
    <row r="287" s="2" customFormat="1" ht="16.5" customHeight="1">
      <c r="A287" s="39"/>
      <c r="B287" s="40"/>
      <c r="C287" s="236" t="s">
        <v>364</v>
      </c>
      <c r="D287" s="236" t="s">
        <v>150</v>
      </c>
      <c r="E287" s="237" t="s">
        <v>365</v>
      </c>
      <c r="F287" s="238" t="s">
        <v>366</v>
      </c>
      <c r="G287" s="239" t="s">
        <v>240</v>
      </c>
      <c r="H287" s="240">
        <v>1</v>
      </c>
      <c r="I287" s="241"/>
      <c r="J287" s="242">
        <f>ROUND(I287*H287,2)</f>
        <v>0</v>
      </c>
      <c r="K287" s="243"/>
      <c r="L287" s="45"/>
      <c r="M287" s="244" t="s">
        <v>1</v>
      </c>
      <c r="N287" s="245" t="s">
        <v>44</v>
      </c>
      <c r="O287" s="92"/>
      <c r="P287" s="246">
        <f>O287*H287</f>
        <v>0</v>
      </c>
      <c r="Q287" s="246">
        <v>0.0069699999999999996</v>
      </c>
      <c r="R287" s="246">
        <f>Q287*H287</f>
        <v>0.0069699999999999996</v>
      </c>
      <c r="S287" s="246">
        <v>0</v>
      </c>
      <c r="T287" s="24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8" t="s">
        <v>250</v>
      </c>
      <c r="AT287" s="248" t="s">
        <v>150</v>
      </c>
      <c r="AU287" s="248" t="s">
        <v>154</v>
      </c>
      <c r="AY287" s="18" t="s">
        <v>148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8" t="s">
        <v>154</v>
      </c>
      <c r="BK287" s="249">
        <f>ROUND(I287*H287,2)</f>
        <v>0</v>
      </c>
      <c r="BL287" s="18" t="s">
        <v>250</v>
      </c>
      <c r="BM287" s="248" t="s">
        <v>367</v>
      </c>
    </row>
    <row r="288" s="15" customFormat="1">
      <c r="A288" s="15"/>
      <c r="B288" s="273"/>
      <c r="C288" s="274"/>
      <c r="D288" s="252" t="s">
        <v>156</v>
      </c>
      <c r="E288" s="275" t="s">
        <v>1</v>
      </c>
      <c r="F288" s="276" t="s">
        <v>368</v>
      </c>
      <c r="G288" s="274"/>
      <c r="H288" s="275" t="s">
        <v>1</v>
      </c>
      <c r="I288" s="277"/>
      <c r="J288" s="274"/>
      <c r="K288" s="274"/>
      <c r="L288" s="278"/>
      <c r="M288" s="279"/>
      <c r="N288" s="280"/>
      <c r="O288" s="280"/>
      <c r="P288" s="280"/>
      <c r="Q288" s="280"/>
      <c r="R288" s="280"/>
      <c r="S288" s="280"/>
      <c r="T288" s="28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2" t="s">
        <v>156</v>
      </c>
      <c r="AU288" s="282" t="s">
        <v>154</v>
      </c>
      <c r="AV288" s="15" t="s">
        <v>86</v>
      </c>
      <c r="AW288" s="15" t="s">
        <v>34</v>
      </c>
      <c r="AX288" s="15" t="s">
        <v>78</v>
      </c>
      <c r="AY288" s="282" t="s">
        <v>148</v>
      </c>
    </row>
    <row r="289" s="13" customFormat="1">
      <c r="A289" s="13"/>
      <c r="B289" s="250"/>
      <c r="C289" s="251"/>
      <c r="D289" s="252" t="s">
        <v>156</v>
      </c>
      <c r="E289" s="253" t="s">
        <v>1</v>
      </c>
      <c r="F289" s="254" t="s">
        <v>369</v>
      </c>
      <c r="G289" s="251"/>
      <c r="H289" s="255">
        <v>1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156</v>
      </c>
      <c r="AU289" s="261" t="s">
        <v>154</v>
      </c>
      <c r="AV289" s="13" t="s">
        <v>154</v>
      </c>
      <c r="AW289" s="13" t="s">
        <v>34</v>
      </c>
      <c r="AX289" s="13" t="s">
        <v>78</v>
      </c>
      <c r="AY289" s="261" t="s">
        <v>148</v>
      </c>
    </row>
    <row r="290" s="14" customFormat="1">
      <c r="A290" s="14"/>
      <c r="B290" s="262"/>
      <c r="C290" s="263"/>
      <c r="D290" s="252" t="s">
        <v>156</v>
      </c>
      <c r="E290" s="264" t="s">
        <v>1</v>
      </c>
      <c r="F290" s="265" t="s">
        <v>159</v>
      </c>
      <c r="G290" s="263"/>
      <c r="H290" s="266">
        <v>1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156</v>
      </c>
      <c r="AU290" s="272" t="s">
        <v>154</v>
      </c>
      <c r="AV290" s="14" t="s">
        <v>153</v>
      </c>
      <c r="AW290" s="14" t="s">
        <v>34</v>
      </c>
      <c r="AX290" s="14" t="s">
        <v>86</v>
      </c>
      <c r="AY290" s="272" t="s">
        <v>148</v>
      </c>
    </row>
    <row r="291" s="2" customFormat="1" ht="16.5" customHeight="1">
      <c r="A291" s="39"/>
      <c r="B291" s="40"/>
      <c r="C291" s="236" t="s">
        <v>370</v>
      </c>
      <c r="D291" s="236" t="s">
        <v>150</v>
      </c>
      <c r="E291" s="237" t="s">
        <v>371</v>
      </c>
      <c r="F291" s="238" t="s">
        <v>372</v>
      </c>
      <c r="G291" s="239" t="s">
        <v>240</v>
      </c>
      <c r="H291" s="240">
        <v>6.2999999999999998</v>
      </c>
      <c r="I291" s="241"/>
      <c r="J291" s="242">
        <f>ROUND(I291*H291,2)</f>
        <v>0</v>
      </c>
      <c r="K291" s="243"/>
      <c r="L291" s="45"/>
      <c r="M291" s="244" t="s">
        <v>1</v>
      </c>
      <c r="N291" s="245" t="s">
        <v>44</v>
      </c>
      <c r="O291" s="92"/>
      <c r="P291" s="246">
        <f>O291*H291</f>
        <v>0</v>
      </c>
      <c r="Q291" s="246">
        <v>0.00215</v>
      </c>
      <c r="R291" s="246">
        <f>Q291*H291</f>
        <v>0.013545</v>
      </c>
      <c r="S291" s="246">
        <v>0</v>
      </c>
      <c r="T291" s="24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8" t="s">
        <v>250</v>
      </c>
      <c r="AT291" s="248" t="s">
        <v>150</v>
      </c>
      <c r="AU291" s="248" t="s">
        <v>154</v>
      </c>
      <c r="AY291" s="18" t="s">
        <v>148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8" t="s">
        <v>154</v>
      </c>
      <c r="BK291" s="249">
        <f>ROUND(I291*H291,2)</f>
        <v>0</v>
      </c>
      <c r="BL291" s="18" t="s">
        <v>250</v>
      </c>
      <c r="BM291" s="248" t="s">
        <v>373</v>
      </c>
    </row>
    <row r="292" s="15" customFormat="1">
      <c r="A292" s="15"/>
      <c r="B292" s="273"/>
      <c r="C292" s="274"/>
      <c r="D292" s="252" t="s">
        <v>156</v>
      </c>
      <c r="E292" s="275" t="s">
        <v>1</v>
      </c>
      <c r="F292" s="276" t="s">
        <v>217</v>
      </c>
      <c r="G292" s="274"/>
      <c r="H292" s="275" t="s">
        <v>1</v>
      </c>
      <c r="I292" s="277"/>
      <c r="J292" s="274"/>
      <c r="K292" s="274"/>
      <c r="L292" s="278"/>
      <c r="M292" s="279"/>
      <c r="N292" s="280"/>
      <c r="O292" s="280"/>
      <c r="P292" s="280"/>
      <c r="Q292" s="280"/>
      <c r="R292" s="280"/>
      <c r="S292" s="280"/>
      <c r="T292" s="28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2" t="s">
        <v>156</v>
      </c>
      <c r="AU292" s="282" t="s">
        <v>154</v>
      </c>
      <c r="AV292" s="15" t="s">
        <v>86</v>
      </c>
      <c r="AW292" s="15" t="s">
        <v>34</v>
      </c>
      <c r="AX292" s="15" t="s">
        <v>78</v>
      </c>
      <c r="AY292" s="282" t="s">
        <v>148</v>
      </c>
    </row>
    <row r="293" s="13" customFormat="1">
      <c r="A293" s="13"/>
      <c r="B293" s="250"/>
      <c r="C293" s="251"/>
      <c r="D293" s="252" t="s">
        <v>156</v>
      </c>
      <c r="E293" s="253" t="s">
        <v>1</v>
      </c>
      <c r="F293" s="254" t="s">
        <v>287</v>
      </c>
      <c r="G293" s="251"/>
      <c r="H293" s="255">
        <v>3.7999999999999998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156</v>
      </c>
      <c r="AU293" s="261" t="s">
        <v>154</v>
      </c>
      <c r="AV293" s="13" t="s">
        <v>154</v>
      </c>
      <c r="AW293" s="13" t="s">
        <v>34</v>
      </c>
      <c r="AX293" s="13" t="s">
        <v>78</v>
      </c>
      <c r="AY293" s="261" t="s">
        <v>148</v>
      </c>
    </row>
    <row r="294" s="13" customFormat="1">
      <c r="A294" s="13"/>
      <c r="B294" s="250"/>
      <c r="C294" s="251"/>
      <c r="D294" s="252" t="s">
        <v>156</v>
      </c>
      <c r="E294" s="253" t="s">
        <v>1</v>
      </c>
      <c r="F294" s="254" t="s">
        <v>374</v>
      </c>
      <c r="G294" s="251"/>
      <c r="H294" s="255">
        <v>2.5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156</v>
      </c>
      <c r="AU294" s="261" t="s">
        <v>154</v>
      </c>
      <c r="AV294" s="13" t="s">
        <v>154</v>
      </c>
      <c r="AW294" s="13" t="s">
        <v>34</v>
      </c>
      <c r="AX294" s="13" t="s">
        <v>78</v>
      </c>
      <c r="AY294" s="261" t="s">
        <v>148</v>
      </c>
    </row>
    <row r="295" s="14" customFormat="1">
      <c r="A295" s="14"/>
      <c r="B295" s="262"/>
      <c r="C295" s="263"/>
      <c r="D295" s="252" t="s">
        <v>156</v>
      </c>
      <c r="E295" s="264" t="s">
        <v>1</v>
      </c>
      <c r="F295" s="265" t="s">
        <v>159</v>
      </c>
      <c r="G295" s="263"/>
      <c r="H295" s="266">
        <v>6.2999999999999998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2" t="s">
        <v>156</v>
      </c>
      <c r="AU295" s="272" t="s">
        <v>154</v>
      </c>
      <c r="AV295" s="14" t="s">
        <v>153</v>
      </c>
      <c r="AW295" s="14" t="s">
        <v>34</v>
      </c>
      <c r="AX295" s="14" t="s">
        <v>86</v>
      </c>
      <c r="AY295" s="272" t="s">
        <v>148</v>
      </c>
    </row>
    <row r="296" s="2" customFormat="1" ht="21.75" customHeight="1">
      <c r="A296" s="39"/>
      <c r="B296" s="40"/>
      <c r="C296" s="236" t="s">
        <v>375</v>
      </c>
      <c r="D296" s="236" t="s">
        <v>150</v>
      </c>
      <c r="E296" s="237" t="s">
        <v>376</v>
      </c>
      <c r="F296" s="238" t="s">
        <v>377</v>
      </c>
      <c r="G296" s="239" t="s">
        <v>299</v>
      </c>
      <c r="H296" s="240">
        <v>0.021000000000000001</v>
      </c>
      <c r="I296" s="241"/>
      <c r="J296" s="242">
        <f>ROUND(I296*H296,2)</f>
        <v>0</v>
      </c>
      <c r="K296" s="243"/>
      <c r="L296" s="45"/>
      <c r="M296" s="244" t="s">
        <v>1</v>
      </c>
      <c r="N296" s="245" t="s">
        <v>44</v>
      </c>
      <c r="O296" s="92"/>
      <c r="P296" s="246">
        <f>O296*H296</f>
        <v>0</v>
      </c>
      <c r="Q296" s="246">
        <v>0</v>
      </c>
      <c r="R296" s="246">
        <f>Q296*H296</f>
        <v>0</v>
      </c>
      <c r="S296" s="246">
        <v>0</v>
      </c>
      <c r="T296" s="24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8" t="s">
        <v>250</v>
      </c>
      <c r="AT296" s="248" t="s">
        <v>150</v>
      </c>
      <c r="AU296" s="248" t="s">
        <v>154</v>
      </c>
      <c r="AY296" s="18" t="s">
        <v>148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8" t="s">
        <v>154</v>
      </c>
      <c r="BK296" s="249">
        <f>ROUND(I296*H296,2)</f>
        <v>0</v>
      </c>
      <c r="BL296" s="18" t="s">
        <v>250</v>
      </c>
      <c r="BM296" s="248" t="s">
        <v>378</v>
      </c>
    </row>
    <row r="297" s="12" customFormat="1" ht="22.8" customHeight="1">
      <c r="A297" s="12"/>
      <c r="B297" s="221"/>
      <c r="C297" s="222"/>
      <c r="D297" s="223" t="s">
        <v>77</v>
      </c>
      <c r="E297" s="234" t="s">
        <v>379</v>
      </c>
      <c r="F297" s="234" t="s">
        <v>380</v>
      </c>
      <c r="G297" s="222"/>
      <c r="H297" s="222"/>
      <c r="I297" s="225"/>
      <c r="J297" s="235">
        <f>BK297</f>
        <v>0</v>
      </c>
      <c r="K297" s="222"/>
      <c r="L297" s="226"/>
      <c r="M297" s="227"/>
      <c r="N297" s="228"/>
      <c r="O297" s="228"/>
      <c r="P297" s="229">
        <f>SUM(P298:P306)</f>
        <v>0</v>
      </c>
      <c r="Q297" s="228"/>
      <c r="R297" s="229">
        <f>SUM(R298:R306)</f>
        <v>0.017819999999999999</v>
      </c>
      <c r="S297" s="228"/>
      <c r="T297" s="230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1" t="s">
        <v>154</v>
      </c>
      <c r="AT297" s="232" t="s">
        <v>77</v>
      </c>
      <c r="AU297" s="232" t="s">
        <v>86</v>
      </c>
      <c r="AY297" s="231" t="s">
        <v>148</v>
      </c>
      <c r="BK297" s="233">
        <f>SUM(BK298:BK306)</f>
        <v>0</v>
      </c>
    </row>
    <row r="298" s="2" customFormat="1" ht="21.75" customHeight="1">
      <c r="A298" s="39"/>
      <c r="B298" s="40"/>
      <c r="C298" s="236" t="s">
        <v>381</v>
      </c>
      <c r="D298" s="236" t="s">
        <v>150</v>
      </c>
      <c r="E298" s="237" t="s">
        <v>382</v>
      </c>
      <c r="F298" s="238" t="s">
        <v>383</v>
      </c>
      <c r="G298" s="239" t="s">
        <v>240</v>
      </c>
      <c r="H298" s="240">
        <v>15.6</v>
      </c>
      <c r="I298" s="241"/>
      <c r="J298" s="242">
        <f>ROUND(I298*H298,2)</f>
        <v>0</v>
      </c>
      <c r="K298" s="243"/>
      <c r="L298" s="45"/>
      <c r="M298" s="244" t="s">
        <v>1</v>
      </c>
      <c r="N298" s="245" t="s">
        <v>44</v>
      </c>
      <c r="O298" s="92"/>
      <c r="P298" s="246">
        <f>O298*H298</f>
        <v>0</v>
      </c>
      <c r="Q298" s="246">
        <v>0.00084999999999999995</v>
      </c>
      <c r="R298" s="246">
        <f>Q298*H298</f>
        <v>0.013259999999999999</v>
      </c>
      <c r="S298" s="246">
        <v>0</v>
      </c>
      <c r="T298" s="24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8" t="s">
        <v>250</v>
      </c>
      <c r="AT298" s="248" t="s">
        <v>150</v>
      </c>
      <c r="AU298" s="248" t="s">
        <v>154</v>
      </c>
      <c r="AY298" s="18" t="s">
        <v>148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8" t="s">
        <v>154</v>
      </c>
      <c r="BK298" s="249">
        <f>ROUND(I298*H298,2)</f>
        <v>0</v>
      </c>
      <c r="BL298" s="18" t="s">
        <v>250</v>
      </c>
      <c r="BM298" s="248" t="s">
        <v>384</v>
      </c>
    </row>
    <row r="299" s="15" customFormat="1">
      <c r="A299" s="15"/>
      <c r="B299" s="273"/>
      <c r="C299" s="274"/>
      <c r="D299" s="252" t="s">
        <v>156</v>
      </c>
      <c r="E299" s="275" t="s">
        <v>1</v>
      </c>
      <c r="F299" s="276" t="s">
        <v>221</v>
      </c>
      <c r="G299" s="274"/>
      <c r="H299" s="275" t="s">
        <v>1</v>
      </c>
      <c r="I299" s="277"/>
      <c r="J299" s="274"/>
      <c r="K299" s="274"/>
      <c r="L299" s="278"/>
      <c r="M299" s="279"/>
      <c r="N299" s="280"/>
      <c r="O299" s="280"/>
      <c r="P299" s="280"/>
      <c r="Q299" s="280"/>
      <c r="R299" s="280"/>
      <c r="S299" s="280"/>
      <c r="T299" s="28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2" t="s">
        <v>156</v>
      </c>
      <c r="AU299" s="282" t="s">
        <v>154</v>
      </c>
      <c r="AV299" s="15" t="s">
        <v>86</v>
      </c>
      <c r="AW299" s="15" t="s">
        <v>34</v>
      </c>
      <c r="AX299" s="15" t="s">
        <v>78</v>
      </c>
      <c r="AY299" s="282" t="s">
        <v>148</v>
      </c>
    </row>
    <row r="300" s="13" customFormat="1">
      <c r="A300" s="13"/>
      <c r="B300" s="250"/>
      <c r="C300" s="251"/>
      <c r="D300" s="252" t="s">
        <v>156</v>
      </c>
      <c r="E300" s="253" t="s">
        <v>1</v>
      </c>
      <c r="F300" s="254" t="s">
        <v>289</v>
      </c>
      <c r="G300" s="251"/>
      <c r="H300" s="255">
        <v>15.6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156</v>
      </c>
      <c r="AU300" s="261" t="s">
        <v>154</v>
      </c>
      <c r="AV300" s="13" t="s">
        <v>154</v>
      </c>
      <c r="AW300" s="13" t="s">
        <v>34</v>
      </c>
      <c r="AX300" s="13" t="s">
        <v>78</v>
      </c>
      <c r="AY300" s="261" t="s">
        <v>148</v>
      </c>
    </row>
    <row r="301" s="14" customFormat="1">
      <c r="A301" s="14"/>
      <c r="B301" s="262"/>
      <c r="C301" s="263"/>
      <c r="D301" s="252" t="s">
        <v>156</v>
      </c>
      <c r="E301" s="264" t="s">
        <v>1</v>
      </c>
      <c r="F301" s="265" t="s">
        <v>159</v>
      </c>
      <c r="G301" s="263"/>
      <c r="H301" s="266">
        <v>15.6</v>
      </c>
      <c r="I301" s="267"/>
      <c r="J301" s="263"/>
      <c r="K301" s="263"/>
      <c r="L301" s="268"/>
      <c r="M301" s="269"/>
      <c r="N301" s="270"/>
      <c r="O301" s="270"/>
      <c r="P301" s="270"/>
      <c r="Q301" s="270"/>
      <c r="R301" s="270"/>
      <c r="S301" s="270"/>
      <c r="T301" s="27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2" t="s">
        <v>156</v>
      </c>
      <c r="AU301" s="272" t="s">
        <v>154</v>
      </c>
      <c r="AV301" s="14" t="s">
        <v>153</v>
      </c>
      <c r="AW301" s="14" t="s">
        <v>34</v>
      </c>
      <c r="AX301" s="14" t="s">
        <v>86</v>
      </c>
      <c r="AY301" s="272" t="s">
        <v>148</v>
      </c>
    </row>
    <row r="302" s="2" customFormat="1" ht="16.5" customHeight="1">
      <c r="A302" s="39"/>
      <c r="B302" s="40"/>
      <c r="C302" s="236" t="s">
        <v>385</v>
      </c>
      <c r="D302" s="236" t="s">
        <v>150</v>
      </c>
      <c r="E302" s="237" t="s">
        <v>386</v>
      </c>
      <c r="F302" s="238" t="s">
        <v>387</v>
      </c>
      <c r="G302" s="239" t="s">
        <v>388</v>
      </c>
      <c r="H302" s="240">
        <v>6</v>
      </c>
      <c r="I302" s="241"/>
      <c r="J302" s="242">
        <f>ROUND(I302*H302,2)</f>
        <v>0</v>
      </c>
      <c r="K302" s="243"/>
      <c r="L302" s="45"/>
      <c r="M302" s="244" t="s">
        <v>1</v>
      </c>
      <c r="N302" s="245" t="s">
        <v>44</v>
      </c>
      <c r="O302" s="92"/>
      <c r="P302" s="246">
        <f>O302*H302</f>
        <v>0</v>
      </c>
      <c r="Q302" s="246">
        <v>0.00076000000000000004</v>
      </c>
      <c r="R302" s="246">
        <f>Q302*H302</f>
        <v>0.0045599999999999998</v>
      </c>
      <c r="S302" s="246">
        <v>0</v>
      </c>
      <c r="T302" s="24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8" t="s">
        <v>250</v>
      </c>
      <c r="AT302" s="248" t="s">
        <v>150</v>
      </c>
      <c r="AU302" s="248" t="s">
        <v>154</v>
      </c>
      <c r="AY302" s="18" t="s">
        <v>148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8" t="s">
        <v>154</v>
      </c>
      <c r="BK302" s="249">
        <f>ROUND(I302*H302,2)</f>
        <v>0</v>
      </c>
      <c r="BL302" s="18" t="s">
        <v>250</v>
      </c>
      <c r="BM302" s="248" t="s">
        <v>389</v>
      </c>
    </row>
    <row r="303" s="13" customFormat="1">
      <c r="A303" s="13"/>
      <c r="B303" s="250"/>
      <c r="C303" s="251"/>
      <c r="D303" s="252" t="s">
        <v>156</v>
      </c>
      <c r="E303" s="253" t="s">
        <v>1</v>
      </c>
      <c r="F303" s="254" t="s">
        <v>390</v>
      </c>
      <c r="G303" s="251"/>
      <c r="H303" s="255">
        <v>2</v>
      </c>
      <c r="I303" s="256"/>
      <c r="J303" s="251"/>
      <c r="K303" s="251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156</v>
      </c>
      <c r="AU303" s="261" t="s">
        <v>154</v>
      </c>
      <c r="AV303" s="13" t="s">
        <v>154</v>
      </c>
      <c r="AW303" s="13" t="s">
        <v>34</v>
      </c>
      <c r="AX303" s="13" t="s">
        <v>78</v>
      </c>
      <c r="AY303" s="261" t="s">
        <v>148</v>
      </c>
    </row>
    <row r="304" s="13" customFormat="1">
      <c r="A304" s="13"/>
      <c r="B304" s="250"/>
      <c r="C304" s="251"/>
      <c r="D304" s="252" t="s">
        <v>156</v>
      </c>
      <c r="E304" s="253" t="s">
        <v>1</v>
      </c>
      <c r="F304" s="254" t="s">
        <v>391</v>
      </c>
      <c r="G304" s="251"/>
      <c r="H304" s="255">
        <v>4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156</v>
      </c>
      <c r="AU304" s="261" t="s">
        <v>154</v>
      </c>
      <c r="AV304" s="13" t="s">
        <v>154</v>
      </c>
      <c r="AW304" s="13" t="s">
        <v>34</v>
      </c>
      <c r="AX304" s="13" t="s">
        <v>78</v>
      </c>
      <c r="AY304" s="261" t="s">
        <v>148</v>
      </c>
    </row>
    <row r="305" s="14" customFormat="1">
      <c r="A305" s="14"/>
      <c r="B305" s="262"/>
      <c r="C305" s="263"/>
      <c r="D305" s="252" t="s">
        <v>156</v>
      </c>
      <c r="E305" s="264" t="s">
        <v>1</v>
      </c>
      <c r="F305" s="265" t="s">
        <v>159</v>
      </c>
      <c r="G305" s="263"/>
      <c r="H305" s="266">
        <v>6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2" t="s">
        <v>156</v>
      </c>
      <c r="AU305" s="272" t="s">
        <v>154</v>
      </c>
      <c r="AV305" s="14" t="s">
        <v>153</v>
      </c>
      <c r="AW305" s="14" t="s">
        <v>34</v>
      </c>
      <c r="AX305" s="14" t="s">
        <v>86</v>
      </c>
      <c r="AY305" s="272" t="s">
        <v>148</v>
      </c>
    </row>
    <row r="306" s="2" customFormat="1" ht="21.75" customHeight="1">
      <c r="A306" s="39"/>
      <c r="B306" s="40"/>
      <c r="C306" s="236" t="s">
        <v>392</v>
      </c>
      <c r="D306" s="236" t="s">
        <v>150</v>
      </c>
      <c r="E306" s="237" t="s">
        <v>393</v>
      </c>
      <c r="F306" s="238" t="s">
        <v>394</v>
      </c>
      <c r="G306" s="239" t="s">
        <v>299</v>
      </c>
      <c r="H306" s="240">
        <v>0.017999999999999999</v>
      </c>
      <c r="I306" s="241"/>
      <c r="J306" s="242">
        <f>ROUND(I306*H306,2)</f>
        <v>0</v>
      </c>
      <c r="K306" s="243"/>
      <c r="L306" s="45"/>
      <c r="M306" s="244" t="s">
        <v>1</v>
      </c>
      <c r="N306" s="245" t="s">
        <v>44</v>
      </c>
      <c r="O306" s="92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8" t="s">
        <v>250</v>
      </c>
      <c r="AT306" s="248" t="s">
        <v>150</v>
      </c>
      <c r="AU306" s="248" t="s">
        <v>154</v>
      </c>
      <c r="AY306" s="18" t="s">
        <v>148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8" t="s">
        <v>154</v>
      </c>
      <c r="BK306" s="249">
        <f>ROUND(I306*H306,2)</f>
        <v>0</v>
      </c>
      <c r="BL306" s="18" t="s">
        <v>250</v>
      </c>
      <c r="BM306" s="248" t="s">
        <v>395</v>
      </c>
    </row>
    <row r="307" s="12" customFormat="1" ht="22.8" customHeight="1">
      <c r="A307" s="12"/>
      <c r="B307" s="221"/>
      <c r="C307" s="222"/>
      <c r="D307" s="223" t="s">
        <v>77</v>
      </c>
      <c r="E307" s="234" t="s">
        <v>396</v>
      </c>
      <c r="F307" s="234" t="s">
        <v>397</v>
      </c>
      <c r="G307" s="222"/>
      <c r="H307" s="222"/>
      <c r="I307" s="225"/>
      <c r="J307" s="235">
        <f>BK307</f>
        <v>0</v>
      </c>
      <c r="K307" s="222"/>
      <c r="L307" s="226"/>
      <c r="M307" s="227"/>
      <c r="N307" s="228"/>
      <c r="O307" s="228"/>
      <c r="P307" s="229">
        <f>SUM(P308:P328)</f>
        <v>0</v>
      </c>
      <c r="Q307" s="228"/>
      <c r="R307" s="229">
        <f>SUM(R308:R328)</f>
        <v>0.055320000000000001</v>
      </c>
      <c r="S307" s="228"/>
      <c r="T307" s="230">
        <f>SUM(T308:T328)</f>
        <v>0.074810000000000002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1" t="s">
        <v>154</v>
      </c>
      <c r="AT307" s="232" t="s">
        <v>77</v>
      </c>
      <c r="AU307" s="232" t="s">
        <v>86</v>
      </c>
      <c r="AY307" s="231" t="s">
        <v>148</v>
      </c>
      <c r="BK307" s="233">
        <f>SUM(BK308:BK328)</f>
        <v>0</v>
      </c>
    </row>
    <row r="308" s="2" customFormat="1" ht="16.5" customHeight="1">
      <c r="A308" s="39"/>
      <c r="B308" s="40"/>
      <c r="C308" s="236" t="s">
        <v>398</v>
      </c>
      <c r="D308" s="236" t="s">
        <v>150</v>
      </c>
      <c r="E308" s="237" t="s">
        <v>399</v>
      </c>
      <c r="F308" s="238" t="s">
        <v>400</v>
      </c>
      <c r="G308" s="239" t="s">
        <v>401</v>
      </c>
      <c r="H308" s="240">
        <v>1</v>
      </c>
      <c r="I308" s="241"/>
      <c r="J308" s="242">
        <f>ROUND(I308*H308,2)</f>
        <v>0</v>
      </c>
      <c r="K308" s="243"/>
      <c r="L308" s="45"/>
      <c r="M308" s="244" t="s">
        <v>1</v>
      </c>
      <c r="N308" s="245" t="s">
        <v>44</v>
      </c>
      <c r="O308" s="92"/>
      <c r="P308" s="246">
        <f>O308*H308</f>
        <v>0</v>
      </c>
      <c r="Q308" s="246">
        <v>0</v>
      </c>
      <c r="R308" s="246">
        <f>Q308*H308</f>
        <v>0</v>
      </c>
      <c r="S308" s="246">
        <v>0.01933</v>
      </c>
      <c r="T308" s="247">
        <f>S308*H308</f>
        <v>0.01933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8" t="s">
        <v>250</v>
      </c>
      <c r="AT308" s="248" t="s">
        <v>150</v>
      </c>
      <c r="AU308" s="248" t="s">
        <v>154</v>
      </c>
      <c r="AY308" s="18" t="s">
        <v>148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8" t="s">
        <v>154</v>
      </c>
      <c r="BK308" s="249">
        <f>ROUND(I308*H308,2)</f>
        <v>0</v>
      </c>
      <c r="BL308" s="18" t="s">
        <v>250</v>
      </c>
      <c r="BM308" s="248" t="s">
        <v>402</v>
      </c>
    </row>
    <row r="309" s="13" customFormat="1">
      <c r="A309" s="13"/>
      <c r="B309" s="250"/>
      <c r="C309" s="251"/>
      <c r="D309" s="252" t="s">
        <v>156</v>
      </c>
      <c r="E309" s="253" t="s">
        <v>1</v>
      </c>
      <c r="F309" s="254" t="s">
        <v>86</v>
      </c>
      <c r="G309" s="251"/>
      <c r="H309" s="255">
        <v>1</v>
      </c>
      <c r="I309" s="256"/>
      <c r="J309" s="251"/>
      <c r="K309" s="251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156</v>
      </c>
      <c r="AU309" s="261" t="s">
        <v>154</v>
      </c>
      <c r="AV309" s="13" t="s">
        <v>154</v>
      </c>
      <c r="AW309" s="13" t="s">
        <v>34</v>
      </c>
      <c r="AX309" s="13" t="s">
        <v>86</v>
      </c>
      <c r="AY309" s="261" t="s">
        <v>148</v>
      </c>
    </row>
    <row r="310" s="2" customFormat="1" ht="21.75" customHeight="1">
      <c r="A310" s="39"/>
      <c r="B310" s="40"/>
      <c r="C310" s="236" t="s">
        <v>403</v>
      </c>
      <c r="D310" s="236" t="s">
        <v>150</v>
      </c>
      <c r="E310" s="237" t="s">
        <v>404</v>
      </c>
      <c r="F310" s="238" t="s">
        <v>405</v>
      </c>
      <c r="G310" s="239" t="s">
        <v>401</v>
      </c>
      <c r="H310" s="240">
        <v>1</v>
      </c>
      <c r="I310" s="241"/>
      <c r="J310" s="242">
        <f>ROUND(I310*H310,2)</f>
        <v>0</v>
      </c>
      <c r="K310" s="243"/>
      <c r="L310" s="45"/>
      <c r="M310" s="244" t="s">
        <v>1</v>
      </c>
      <c r="N310" s="245" t="s">
        <v>44</v>
      </c>
      <c r="O310" s="92"/>
      <c r="P310" s="246">
        <f>O310*H310</f>
        <v>0</v>
      </c>
      <c r="Q310" s="246">
        <v>0.016969999999999999</v>
      </c>
      <c r="R310" s="246">
        <f>Q310*H310</f>
        <v>0.016969999999999999</v>
      </c>
      <c r="S310" s="246">
        <v>0</v>
      </c>
      <c r="T310" s="24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8" t="s">
        <v>250</v>
      </c>
      <c r="AT310" s="248" t="s">
        <v>150</v>
      </c>
      <c r="AU310" s="248" t="s">
        <v>154</v>
      </c>
      <c r="AY310" s="18" t="s">
        <v>148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8" t="s">
        <v>154</v>
      </c>
      <c r="BK310" s="249">
        <f>ROUND(I310*H310,2)</f>
        <v>0</v>
      </c>
      <c r="BL310" s="18" t="s">
        <v>250</v>
      </c>
      <c r="BM310" s="248" t="s">
        <v>406</v>
      </c>
    </row>
    <row r="311" s="13" customFormat="1">
      <c r="A311" s="13"/>
      <c r="B311" s="250"/>
      <c r="C311" s="251"/>
      <c r="D311" s="252" t="s">
        <v>156</v>
      </c>
      <c r="E311" s="253" t="s">
        <v>1</v>
      </c>
      <c r="F311" s="254" t="s">
        <v>86</v>
      </c>
      <c r="G311" s="251"/>
      <c r="H311" s="255">
        <v>1</v>
      </c>
      <c r="I311" s="256"/>
      <c r="J311" s="251"/>
      <c r="K311" s="251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156</v>
      </c>
      <c r="AU311" s="261" t="s">
        <v>154</v>
      </c>
      <c r="AV311" s="13" t="s">
        <v>154</v>
      </c>
      <c r="AW311" s="13" t="s">
        <v>34</v>
      </c>
      <c r="AX311" s="13" t="s">
        <v>86</v>
      </c>
      <c r="AY311" s="261" t="s">
        <v>148</v>
      </c>
    </row>
    <row r="312" s="2" customFormat="1" ht="16.5" customHeight="1">
      <c r="A312" s="39"/>
      <c r="B312" s="40"/>
      <c r="C312" s="236" t="s">
        <v>407</v>
      </c>
      <c r="D312" s="236" t="s">
        <v>150</v>
      </c>
      <c r="E312" s="237" t="s">
        <v>408</v>
      </c>
      <c r="F312" s="238" t="s">
        <v>409</v>
      </c>
      <c r="G312" s="239" t="s">
        <v>401</v>
      </c>
      <c r="H312" s="240">
        <v>1</v>
      </c>
      <c r="I312" s="241"/>
      <c r="J312" s="242">
        <f>ROUND(I312*H312,2)</f>
        <v>0</v>
      </c>
      <c r="K312" s="243"/>
      <c r="L312" s="45"/>
      <c r="M312" s="244" t="s">
        <v>1</v>
      </c>
      <c r="N312" s="245" t="s">
        <v>44</v>
      </c>
      <c r="O312" s="92"/>
      <c r="P312" s="246">
        <f>O312*H312</f>
        <v>0</v>
      </c>
      <c r="Q312" s="246">
        <v>0</v>
      </c>
      <c r="R312" s="246">
        <f>Q312*H312</f>
        <v>0</v>
      </c>
      <c r="S312" s="246">
        <v>0.019460000000000002</v>
      </c>
      <c r="T312" s="247">
        <f>S312*H312</f>
        <v>0.019460000000000002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8" t="s">
        <v>250</v>
      </c>
      <c r="AT312" s="248" t="s">
        <v>150</v>
      </c>
      <c r="AU312" s="248" t="s">
        <v>154</v>
      </c>
      <c r="AY312" s="18" t="s">
        <v>148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8" t="s">
        <v>154</v>
      </c>
      <c r="BK312" s="249">
        <f>ROUND(I312*H312,2)</f>
        <v>0</v>
      </c>
      <c r="BL312" s="18" t="s">
        <v>250</v>
      </c>
      <c r="BM312" s="248" t="s">
        <v>410</v>
      </c>
    </row>
    <row r="313" s="13" customFormat="1">
      <c r="A313" s="13"/>
      <c r="B313" s="250"/>
      <c r="C313" s="251"/>
      <c r="D313" s="252" t="s">
        <v>156</v>
      </c>
      <c r="E313" s="253" t="s">
        <v>1</v>
      </c>
      <c r="F313" s="254" t="s">
        <v>86</v>
      </c>
      <c r="G313" s="251"/>
      <c r="H313" s="255">
        <v>1</v>
      </c>
      <c r="I313" s="256"/>
      <c r="J313" s="251"/>
      <c r="K313" s="251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156</v>
      </c>
      <c r="AU313" s="261" t="s">
        <v>154</v>
      </c>
      <c r="AV313" s="13" t="s">
        <v>154</v>
      </c>
      <c r="AW313" s="13" t="s">
        <v>34</v>
      </c>
      <c r="AX313" s="13" t="s">
        <v>86</v>
      </c>
      <c r="AY313" s="261" t="s">
        <v>148</v>
      </c>
    </row>
    <row r="314" s="2" customFormat="1" ht="21.75" customHeight="1">
      <c r="A314" s="39"/>
      <c r="B314" s="40"/>
      <c r="C314" s="236" t="s">
        <v>411</v>
      </c>
      <c r="D314" s="236" t="s">
        <v>150</v>
      </c>
      <c r="E314" s="237" t="s">
        <v>412</v>
      </c>
      <c r="F314" s="238" t="s">
        <v>413</v>
      </c>
      <c r="G314" s="239" t="s">
        <v>401</v>
      </c>
      <c r="H314" s="240">
        <v>1</v>
      </c>
      <c r="I314" s="241"/>
      <c r="J314" s="242">
        <f>ROUND(I314*H314,2)</f>
        <v>0</v>
      </c>
      <c r="K314" s="243"/>
      <c r="L314" s="45"/>
      <c r="M314" s="244" t="s">
        <v>1</v>
      </c>
      <c r="N314" s="245" t="s">
        <v>44</v>
      </c>
      <c r="O314" s="92"/>
      <c r="P314" s="246">
        <f>O314*H314</f>
        <v>0</v>
      </c>
      <c r="Q314" s="246">
        <v>0.014970000000000001</v>
      </c>
      <c r="R314" s="246">
        <f>Q314*H314</f>
        <v>0.014970000000000001</v>
      </c>
      <c r="S314" s="246">
        <v>0</v>
      </c>
      <c r="T314" s="24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8" t="s">
        <v>250</v>
      </c>
      <c r="AT314" s="248" t="s">
        <v>150</v>
      </c>
      <c r="AU314" s="248" t="s">
        <v>154</v>
      </c>
      <c r="AY314" s="18" t="s">
        <v>148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8" t="s">
        <v>154</v>
      </c>
      <c r="BK314" s="249">
        <f>ROUND(I314*H314,2)</f>
        <v>0</v>
      </c>
      <c r="BL314" s="18" t="s">
        <v>250</v>
      </c>
      <c r="BM314" s="248" t="s">
        <v>414</v>
      </c>
    </row>
    <row r="315" s="13" customFormat="1">
      <c r="A315" s="13"/>
      <c r="B315" s="250"/>
      <c r="C315" s="251"/>
      <c r="D315" s="252" t="s">
        <v>156</v>
      </c>
      <c r="E315" s="253" t="s">
        <v>1</v>
      </c>
      <c r="F315" s="254" t="s">
        <v>86</v>
      </c>
      <c r="G315" s="251"/>
      <c r="H315" s="255">
        <v>1</v>
      </c>
      <c r="I315" s="256"/>
      <c r="J315" s="251"/>
      <c r="K315" s="251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156</v>
      </c>
      <c r="AU315" s="261" t="s">
        <v>154</v>
      </c>
      <c r="AV315" s="13" t="s">
        <v>154</v>
      </c>
      <c r="AW315" s="13" t="s">
        <v>34</v>
      </c>
      <c r="AX315" s="13" t="s">
        <v>86</v>
      </c>
      <c r="AY315" s="261" t="s">
        <v>148</v>
      </c>
    </row>
    <row r="316" s="2" customFormat="1" ht="16.5" customHeight="1">
      <c r="A316" s="39"/>
      <c r="B316" s="40"/>
      <c r="C316" s="236" t="s">
        <v>415</v>
      </c>
      <c r="D316" s="236" t="s">
        <v>150</v>
      </c>
      <c r="E316" s="237" t="s">
        <v>416</v>
      </c>
      <c r="F316" s="238" t="s">
        <v>417</v>
      </c>
      <c r="G316" s="239" t="s">
        <v>401</v>
      </c>
      <c r="H316" s="240">
        <v>1</v>
      </c>
      <c r="I316" s="241"/>
      <c r="J316" s="242">
        <f>ROUND(I316*H316,2)</f>
        <v>0</v>
      </c>
      <c r="K316" s="243"/>
      <c r="L316" s="45"/>
      <c r="M316" s="244" t="s">
        <v>1</v>
      </c>
      <c r="N316" s="245" t="s">
        <v>44</v>
      </c>
      <c r="O316" s="92"/>
      <c r="P316" s="246">
        <f>O316*H316</f>
        <v>0</v>
      </c>
      <c r="Q316" s="246">
        <v>0</v>
      </c>
      <c r="R316" s="246">
        <f>Q316*H316</f>
        <v>0</v>
      </c>
      <c r="S316" s="246">
        <v>0.032899999999999999</v>
      </c>
      <c r="T316" s="247">
        <f>S316*H316</f>
        <v>0.032899999999999999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8" t="s">
        <v>250</v>
      </c>
      <c r="AT316" s="248" t="s">
        <v>150</v>
      </c>
      <c r="AU316" s="248" t="s">
        <v>154</v>
      </c>
      <c r="AY316" s="18" t="s">
        <v>148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8" t="s">
        <v>154</v>
      </c>
      <c r="BK316" s="249">
        <f>ROUND(I316*H316,2)</f>
        <v>0</v>
      </c>
      <c r="BL316" s="18" t="s">
        <v>250</v>
      </c>
      <c r="BM316" s="248" t="s">
        <v>418</v>
      </c>
    </row>
    <row r="317" s="13" customFormat="1">
      <c r="A317" s="13"/>
      <c r="B317" s="250"/>
      <c r="C317" s="251"/>
      <c r="D317" s="252" t="s">
        <v>156</v>
      </c>
      <c r="E317" s="253" t="s">
        <v>1</v>
      </c>
      <c r="F317" s="254" t="s">
        <v>86</v>
      </c>
      <c r="G317" s="251"/>
      <c r="H317" s="255">
        <v>1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156</v>
      </c>
      <c r="AU317" s="261" t="s">
        <v>154</v>
      </c>
      <c r="AV317" s="13" t="s">
        <v>154</v>
      </c>
      <c r="AW317" s="13" t="s">
        <v>34</v>
      </c>
      <c r="AX317" s="13" t="s">
        <v>86</v>
      </c>
      <c r="AY317" s="261" t="s">
        <v>148</v>
      </c>
    </row>
    <row r="318" s="2" customFormat="1" ht="21.75" customHeight="1">
      <c r="A318" s="39"/>
      <c r="B318" s="40"/>
      <c r="C318" s="236" t="s">
        <v>419</v>
      </c>
      <c r="D318" s="236" t="s">
        <v>150</v>
      </c>
      <c r="E318" s="237" t="s">
        <v>420</v>
      </c>
      <c r="F318" s="238" t="s">
        <v>421</v>
      </c>
      <c r="G318" s="239" t="s">
        <v>401</v>
      </c>
      <c r="H318" s="240">
        <v>1</v>
      </c>
      <c r="I318" s="241"/>
      <c r="J318" s="242">
        <f>ROUND(I318*H318,2)</f>
        <v>0</v>
      </c>
      <c r="K318" s="243"/>
      <c r="L318" s="45"/>
      <c r="M318" s="244" t="s">
        <v>1</v>
      </c>
      <c r="N318" s="245" t="s">
        <v>44</v>
      </c>
      <c r="O318" s="92"/>
      <c r="P318" s="246">
        <f>O318*H318</f>
        <v>0</v>
      </c>
      <c r="Q318" s="246">
        <v>0.019570000000000001</v>
      </c>
      <c r="R318" s="246">
        <f>Q318*H318</f>
        <v>0.019570000000000001</v>
      </c>
      <c r="S318" s="246">
        <v>0</v>
      </c>
      <c r="T318" s="24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8" t="s">
        <v>250</v>
      </c>
      <c r="AT318" s="248" t="s">
        <v>150</v>
      </c>
      <c r="AU318" s="248" t="s">
        <v>154</v>
      </c>
      <c r="AY318" s="18" t="s">
        <v>148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8" t="s">
        <v>154</v>
      </c>
      <c r="BK318" s="249">
        <f>ROUND(I318*H318,2)</f>
        <v>0</v>
      </c>
      <c r="BL318" s="18" t="s">
        <v>250</v>
      </c>
      <c r="BM318" s="248" t="s">
        <v>422</v>
      </c>
    </row>
    <row r="319" s="13" customFormat="1">
      <c r="A319" s="13"/>
      <c r="B319" s="250"/>
      <c r="C319" s="251"/>
      <c r="D319" s="252" t="s">
        <v>156</v>
      </c>
      <c r="E319" s="253" t="s">
        <v>1</v>
      </c>
      <c r="F319" s="254" t="s">
        <v>86</v>
      </c>
      <c r="G319" s="251"/>
      <c r="H319" s="255">
        <v>1</v>
      </c>
      <c r="I319" s="256"/>
      <c r="J319" s="251"/>
      <c r="K319" s="251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156</v>
      </c>
      <c r="AU319" s="261" t="s">
        <v>154</v>
      </c>
      <c r="AV319" s="13" t="s">
        <v>154</v>
      </c>
      <c r="AW319" s="13" t="s">
        <v>34</v>
      </c>
      <c r="AX319" s="13" t="s">
        <v>86</v>
      </c>
      <c r="AY319" s="261" t="s">
        <v>148</v>
      </c>
    </row>
    <row r="320" s="2" customFormat="1" ht="16.5" customHeight="1">
      <c r="A320" s="39"/>
      <c r="B320" s="40"/>
      <c r="C320" s="236" t="s">
        <v>423</v>
      </c>
      <c r="D320" s="236" t="s">
        <v>150</v>
      </c>
      <c r="E320" s="237" t="s">
        <v>424</v>
      </c>
      <c r="F320" s="238" t="s">
        <v>425</v>
      </c>
      <c r="G320" s="239" t="s">
        <v>401</v>
      </c>
      <c r="H320" s="240">
        <v>2</v>
      </c>
      <c r="I320" s="241"/>
      <c r="J320" s="242">
        <f>ROUND(I320*H320,2)</f>
        <v>0</v>
      </c>
      <c r="K320" s="243"/>
      <c r="L320" s="45"/>
      <c r="M320" s="244" t="s">
        <v>1</v>
      </c>
      <c r="N320" s="245" t="s">
        <v>44</v>
      </c>
      <c r="O320" s="92"/>
      <c r="P320" s="246">
        <f>O320*H320</f>
        <v>0</v>
      </c>
      <c r="Q320" s="246">
        <v>0</v>
      </c>
      <c r="R320" s="246">
        <f>Q320*H320</f>
        <v>0</v>
      </c>
      <c r="S320" s="246">
        <v>0.00156</v>
      </c>
      <c r="T320" s="247">
        <f>S320*H320</f>
        <v>0.0031199999999999999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8" t="s">
        <v>250</v>
      </c>
      <c r="AT320" s="248" t="s">
        <v>150</v>
      </c>
      <c r="AU320" s="248" t="s">
        <v>154</v>
      </c>
      <c r="AY320" s="18" t="s">
        <v>148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8" t="s">
        <v>154</v>
      </c>
      <c r="BK320" s="249">
        <f>ROUND(I320*H320,2)</f>
        <v>0</v>
      </c>
      <c r="BL320" s="18" t="s">
        <v>250</v>
      </c>
      <c r="BM320" s="248" t="s">
        <v>426</v>
      </c>
    </row>
    <row r="321" s="13" customFormat="1">
      <c r="A321" s="13"/>
      <c r="B321" s="250"/>
      <c r="C321" s="251"/>
      <c r="D321" s="252" t="s">
        <v>156</v>
      </c>
      <c r="E321" s="253" t="s">
        <v>1</v>
      </c>
      <c r="F321" s="254" t="s">
        <v>154</v>
      </c>
      <c r="G321" s="251"/>
      <c r="H321" s="255">
        <v>2</v>
      </c>
      <c r="I321" s="256"/>
      <c r="J321" s="251"/>
      <c r="K321" s="251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156</v>
      </c>
      <c r="AU321" s="261" t="s">
        <v>154</v>
      </c>
      <c r="AV321" s="13" t="s">
        <v>154</v>
      </c>
      <c r="AW321" s="13" t="s">
        <v>34</v>
      </c>
      <c r="AX321" s="13" t="s">
        <v>86</v>
      </c>
      <c r="AY321" s="261" t="s">
        <v>148</v>
      </c>
    </row>
    <row r="322" s="2" customFormat="1" ht="16.5" customHeight="1">
      <c r="A322" s="39"/>
      <c r="B322" s="40"/>
      <c r="C322" s="236" t="s">
        <v>427</v>
      </c>
      <c r="D322" s="236" t="s">
        <v>150</v>
      </c>
      <c r="E322" s="237" t="s">
        <v>428</v>
      </c>
      <c r="F322" s="238" t="s">
        <v>429</v>
      </c>
      <c r="G322" s="239" t="s">
        <v>401</v>
      </c>
      <c r="H322" s="240">
        <v>1</v>
      </c>
      <c r="I322" s="241"/>
      <c r="J322" s="242">
        <f>ROUND(I322*H322,2)</f>
        <v>0</v>
      </c>
      <c r="K322" s="243"/>
      <c r="L322" s="45"/>
      <c r="M322" s="244" t="s">
        <v>1</v>
      </c>
      <c r="N322" s="245" t="s">
        <v>44</v>
      </c>
      <c r="O322" s="92"/>
      <c r="P322" s="246">
        <f>O322*H322</f>
        <v>0</v>
      </c>
      <c r="Q322" s="246">
        <v>0.0015399999999999999</v>
      </c>
      <c r="R322" s="246">
        <f>Q322*H322</f>
        <v>0.0015399999999999999</v>
      </c>
      <c r="S322" s="246">
        <v>0</v>
      </c>
      <c r="T322" s="24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8" t="s">
        <v>250</v>
      </c>
      <c r="AT322" s="248" t="s">
        <v>150</v>
      </c>
      <c r="AU322" s="248" t="s">
        <v>154</v>
      </c>
      <c r="AY322" s="18" t="s">
        <v>148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8" t="s">
        <v>154</v>
      </c>
      <c r="BK322" s="249">
        <f>ROUND(I322*H322,2)</f>
        <v>0</v>
      </c>
      <c r="BL322" s="18" t="s">
        <v>250</v>
      </c>
      <c r="BM322" s="248" t="s">
        <v>430</v>
      </c>
    </row>
    <row r="323" s="13" customFormat="1">
      <c r="A323" s="13"/>
      <c r="B323" s="250"/>
      <c r="C323" s="251"/>
      <c r="D323" s="252" t="s">
        <v>156</v>
      </c>
      <c r="E323" s="253" t="s">
        <v>1</v>
      </c>
      <c r="F323" s="254" t="s">
        <v>86</v>
      </c>
      <c r="G323" s="251"/>
      <c r="H323" s="255">
        <v>1</v>
      </c>
      <c r="I323" s="256"/>
      <c r="J323" s="251"/>
      <c r="K323" s="251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156</v>
      </c>
      <c r="AU323" s="261" t="s">
        <v>154</v>
      </c>
      <c r="AV323" s="13" t="s">
        <v>154</v>
      </c>
      <c r="AW323" s="13" t="s">
        <v>34</v>
      </c>
      <c r="AX323" s="13" t="s">
        <v>86</v>
      </c>
      <c r="AY323" s="261" t="s">
        <v>148</v>
      </c>
    </row>
    <row r="324" s="2" customFormat="1" ht="21.75" customHeight="1">
      <c r="A324" s="39"/>
      <c r="B324" s="40"/>
      <c r="C324" s="236" t="s">
        <v>431</v>
      </c>
      <c r="D324" s="236" t="s">
        <v>150</v>
      </c>
      <c r="E324" s="237" t="s">
        <v>432</v>
      </c>
      <c r="F324" s="238" t="s">
        <v>433</v>
      </c>
      <c r="G324" s="239" t="s">
        <v>401</v>
      </c>
      <c r="H324" s="240">
        <v>1</v>
      </c>
      <c r="I324" s="241"/>
      <c r="J324" s="242">
        <f>ROUND(I324*H324,2)</f>
        <v>0</v>
      </c>
      <c r="K324" s="243"/>
      <c r="L324" s="45"/>
      <c r="M324" s="244" t="s">
        <v>1</v>
      </c>
      <c r="N324" s="245" t="s">
        <v>44</v>
      </c>
      <c r="O324" s="92"/>
      <c r="P324" s="246">
        <f>O324*H324</f>
        <v>0</v>
      </c>
      <c r="Q324" s="246">
        <v>0.0019599999999999999</v>
      </c>
      <c r="R324" s="246">
        <f>Q324*H324</f>
        <v>0.0019599999999999999</v>
      </c>
      <c r="S324" s="246">
        <v>0</v>
      </c>
      <c r="T324" s="24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8" t="s">
        <v>250</v>
      </c>
      <c r="AT324" s="248" t="s">
        <v>150</v>
      </c>
      <c r="AU324" s="248" t="s">
        <v>154</v>
      </c>
      <c r="AY324" s="18" t="s">
        <v>148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8" t="s">
        <v>154</v>
      </c>
      <c r="BK324" s="249">
        <f>ROUND(I324*H324,2)</f>
        <v>0</v>
      </c>
      <c r="BL324" s="18" t="s">
        <v>250</v>
      </c>
      <c r="BM324" s="248" t="s">
        <v>434</v>
      </c>
    </row>
    <row r="325" s="13" customFormat="1">
      <c r="A325" s="13"/>
      <c r="B325" s="250"/>
      <c r="C325" s="251"/>
      <c r="D325" s="252" t="s">
        <v>156</v>
      </c>
      <c r="E325" s="253" t="s">
        <v>1</v>
      </c>
      <c r="F325" s="254" t="s">
        <v>86</v>
      </c>
      <c r="G325" s="251"/>
      <c r="H325" s="255">
        <v>1</v>
      </c>
      <c r="I325" s="256"/>
      <c r="J325" s="251"/>
      <c r="K325" s="251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156</v>
      </c>
      <c r="AU325" s="261" t="s">
        <v>154</v>
      </c>
      <c r="AV325" s="13" t="s">
        <v>154</v>
      </c>
      <c r="AW325" s="13" t="s">
        <v>34</v>
      </c>
      <c r="AX325" s="13" t="s">
        <v>86</v>
      </c>
      <c r="AY325" s="261" t="s">
        <v>148</v>
      </c>
    </row>
    <row r="326" s="2" customFormat="1" ht="16.5" customHeight="1">
      <c r="A326" s="39"/>
      <c r="B326" s="40"/>
      <c r="C326" s="236" t="s">
        <v>435</v>
      </c>
      <c r="D326" s="236" t="s">
        <v>150</v>
      </c>
      <c r="E326" s="237" t="s">
        <v>436</v>
      </c>
      <c r="F326" s="238" t="s">
        <v>437</v>
      </c>
      <c r="G326" s="239" t="s">
        <v>388</v>
      </c>
      <c r="H326" s="240">
        <v>1</v>
      </c>
      <c r="I326" s="241"/>
      <c r="J326" s="242">
        <f>ROUND(I326*H326,2)</f>
        <v>0</v>
      </c>
      <c r="K326" s="243"/>
      <c r="L326" s="45"/>
      <c r="M326" s="244" t="s">
        <v>1</v>
      </c>
      <c r="N326" s="245" t="s">
        <v>44</v>
      </c>
      <c r="O326" s="92"/>
      <c r="P326" s="246">
        <f>O326*H326</f>
        <v>0</v>
      </c>
      <c r="Q326" s="246">
        <v>0.00031</v>
      </c>
      <c r="R326" s="246">
        <f>Q326*H326</f>
        <v>0.00031</v>
      </c>
      <c r="S326" s="246">
        <v>0</v>
      </c>
      <c r="T326" s="24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8" t="s">
        <v>250</v>
      </c>
      <c r="AT326" s="248" t="s">
        <v>150</v>
      </c>
      <c r="AU326" s="248" t="s">
        <v>154</v>
      </c>
      <c r="AY326" s="18" t="s">
        <v>148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8" t="s">
        <v>154</v>
      </c>
      <c r="BK326" s="249">
        <f>ROUND(I326*H326,2)</f>
        <v>0</v>
      </c>
      <c r="BL326" s="18" t="s">
        <v>250</v>
      </c>
      <c r="BM326" s="248" t="s">
        <v>438</v>
      </c>
    </row>
    <row r="327" s="13" customFormat="1">
      <c r="A327" s="13"/>
      <c r="B327" s="250"/>
      <c r="C327" s="251"/>
      <c r="D327" s="252" t="s">
        <v>156</v>
      </c>
      <c r="E327" s="253" t="s">
        <v>1</v>
      </c>
      <c r="F327" s="254" t="s">
        <v>86</v>
      </c>
      <c r="G327" s="251"/>
      <c r="H327" s="255">
        <v>1</v>
      </c>
      <c r="I327" s="256"/>
      <c r="J327" s="251"/>
      <c r="K327" s="251"/>
      <c r="L327" s="257"/>
      <c r="M327" s="258"/>
      <c r="N327" s="259"/>
      <c r="O327" s="259"/>
      <c r="P327" s="259"/>
      <c r="Q327" s="259"/>
      <c r="R327" s="259"/>
      <c r="S327" s="259"/>
      <c r="T327" s="26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1" t="s">
        <v>156</v>
      </c>
      <c r="AU327" s="261" t="s">
        <v>154</v>
      </c>
      <c r="AV327" s="13" t="s">
        <v>154</v>
      </c>
      <c r="AW327" s="13" t="s">
        <v>34</v>
      </c>
      <c r="AX327" s="13" t="s">
        <v>86</v>
      </c>
      <c r="AY327" s="261" t="s">
        <v>148</v>
      </c>
    </row>
    <row r="328" s="2" customFormat="1" ht="21.75" customHeight="1">
      <c r="A328" s="39"/>
      <c r="B328" s="40"/>
      <c r="C328" s="236" t="s">
        <v>439</v>
      </c>
      <c r="D328" s="236" t="s">
        <v>150</v>
      </c>
      <c r="E328" s="237" t="s">
        <v>440</v>
      </c>
      <c r="F328" s="238" t="s">
        <v>441</v>
      </c>
      <c r="G328" s="239" t="s">
        <v>299</v>
      </c>
      <c r="H328" s="240">
        <v>0.055</v>
      </c>
      <c r="I328" s="241"/>
      <c r="J328" s="242">
        <f>ROUND(I328*H328,2)</f>
        <v>0</v>
      </c>
      <c r="K328" s="243"/>
      <c r="L328" s="45"/>
      <c r="M328" s="244" t="s">
        <v>1</v>
      </c>
      <c r="N328" s="245" t="s">
        <v>44</v>
      </c>
      <c r="O328" s="92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8" t="s">
        <v>250</v>
      </c>
      <c r="AT328" s="248" t="s">
        <v>150</v>
      </c>
      <c r="AU328" s="248" t="s">
        <v>154</v>
      </c>
      <c r="AY328" s="18" t="s">
        <v>148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8" t="s">
        <v>154</v>
      </c>
      <c r="BK328" s="249">
        <f>ROUND(I328*H328,2)</f>
        <v>0</v>
      </c>
      <c r="BL328" s="18" t="s">
        <v>250</v>
      </c>
      <c r="BM328" s="248" t="s">
        <v>442</v>
      </c>
    </row>
    <row r="329" s="12" customFormat="1" ht="22.8" customHeight="1">
      <c r="A329" s="12"/>
      <c r="B329" s="221"/>
      <c r="C329" s="222"/>
      <c r="D329" s="223" t="s">
        <v>77</v>
      </c>
      <c r="E329" s="234" t="s">
        <v>443</v>
      </c>
      <c r="F329" s="234" t="s">
        <v>444</v>
      </c>
      <c r="G329" s="222"/>
      <c r="H329" s="222"/>
      <c r="I329" s="225"/>
      <c r="J329" s="235">
        <f>BK329</f>
        <v>0</v>
      </c>
      <c r="K329" s="222"/>
      <c r="L329" s="226"/>
      <c r="M329" s="227"/>
      <c r="N329" s="228"/>
      <c r="O329" s="228"/>
      <c r="P329" s="229">
        <f>SUM(P330:P332)</f>
        <v>0</v>
      </c>
      <c r="Q329" s="228"/>
      <c r="R329" s="229">
        <f>SUM(R330:R332)</f>
        <v>0.0091999999999999998</v>
      </c>
      <c r="S329" s="228"/>
      <c r="T329" s="230">
        <f>SUM(T330:T332)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1" t="s">
        <v>154</v>
      </c>
      <c r="AT329" s="232" t="s">
        <v>77</v>
      </c>
      <c r="AU329" s="232" t="s">
        <v>86</v>
      </c>
      <c r="AY329" s="231" t="s">
        <v>148</v>
      </c>
      <c r="BK329" s="233">
        <f>SUM(BK330:BK332)</f>
        <v>0</v>
      </c>
    </row>
    <row r="330" s="2" customFormat="1" ht="21.75" customHeight="1">
      <c r="A330" s="39"/>
      <c r="B330" s="40"/>
      <c r="C330" s="236" t="s">
        <v>445</v>
      </c>
      <c r="D330" s="236" t="s">
        <v>150</v>
      </c>
      <c r="E330" s="237" t="s">
        <v>446</v>
      </c>
      <c r="F330" s="238" t="s">
        <v>447</v>
      </c>
      <c r="G330" s="239" t="s">
        <v>401</v>
      </c>
      <c r="H330" s="240">
        <v>1</v>
      </c>
      <c r="I330" s="241"/>
      <c r="J330" s="242">
        <f>ROUND(I330*H330,2)</f>
        <v>0</v>
      </c>
      <c r="K330" s="243"/>
      <c r="L330" s="45"/>
      <c r="M330" s="244" t="s">
        <v>1</v>
      </c>
      <c r="N330" s="245" t="s">
        <v>44</v>
      </c>
      <c r="O330" s="92"/>
      <c r="P330" s="246">
        <f>O330*H330</f>
        <v>0</v>
      </c>
      <c r="Q330" s="246">
        <v>0.0091999999999999998</v>
      </c>
      <c r="R330" s="246">
        <f>Q330*H330</f>
        <v>0.0091999999999999998</v>
      </c>
      <c r="S330" s="246">
        <v>0</v>
      </c>
      <c r="T330" s="24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8" t="s">
        <v>250</v>
      </c>
      <c r="AT330" s="248" t="s">
        <v>150</v>
      </c>
      <c r="AU330" s="248" t="s">
        <v>154</v>
      </c>
      <c r="AY330" s="18" t="s">
        <v>148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8" t="s">
        <v>154</v>
      </c>
      <c r="BK330" s="249">
        <f>ROUND(I330*H330,2)</f>
        <v>0</v>
      </c>
      <c r="BL330" s="18" t="s">
        <v>250</v>
      </c>
      <c r="BM330" s="248" t="s">
        <v>448</v>
      </c>
    </row>
    <row r="331" s="13" customFormat="1">
      <c r="A331" s="13"/>
      <c r="B331" s="250"/>
      <c r="C331" s="251"/>
      <c r="D331" s="252" t="s">
        <v>156</v>
      </c>
      <c r="E331" s="253" t="s">
        <v>1</v>
      </c>
      <c r="F331" s="254" t="s">
        <v>369</v>
      </c>
      <c r="G331" s="251"/>
      <c r="H331" s="255">
        <v>1</v>
      </c>
      <c r="I331" s="256"/>
      <c r="J331" s="251"/>
      <c r="K331" s="251"/>
      <c r="L331" s="257"/>
      <c r="M331" s="258"/>
      <c r="N331" s="259"/>
      <c r="O331" s="259"/>
      <c r="P331" s="259"/>
      <c r="Q331" s="259"/>
      <c r="R331" s="259"/>
      <c r="S331" s="259"/>
      <c r="T331" s="26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1" t="s">
        <v>156</v>
      </c>
      <c r="AU331" s="261" t="s">
        <v>154</v>
      </c>
      <c r="AV331" s="13" t="s">
        <v>154</v>
      </c>
      <c r="AW331" s="13" t="s">
        <v>34</v>
      </c>
      <c r="AX331" s="13" t="s">
        <v>86</v>
      </c>
      <c r="AY331" s="261" t="s">
        <v>148</v>
      </c>
    </row>
    <row r="332" s="2" customFormat="1" ht="21.75" customHeight="1">
      <c r="A332" s="39"/>
      <c r="B332" s="40"/>
      <c r="C332" s="236" t="s">
        <v>449</v>
      </c>
      <c r="D332" s="236" t="s">
        <v>150</v>
      </c>
      <c r="E332" s="237" t="s">
        <v>450</v>
      </c>
      <c r="F332" s="238" t="s">
        <v>451</v>
      </c>
      <c r="G332" s="239" t="s">
        <v>299</v>
      </c>
      <c r="H332" s="240">
        <v>0.0089999999999999993</v>
      </c>
      <c r="I332" s="241"/>
      <c r="J332" s="242">
        <f>ROUND(I332*H332,2)</f>
        <v>0</v>
      </c>
      <c r="K332" s="243"/>
      <c r="L332" s="45"/>
      <c r="M332" s="244" t="s">
        <v>1</v>
      </c>
      <c r="N332" s="245" t="s">
        <v>44</v>
      </c>
      <c r="O332" s="92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8" t="s">
        <v>250</v>
      </c>
      <c r="AT332" s="248" t="s">
        <v>150</v>
      </c>
      <c r="AU332" s="248" t="s">
        <v>154</v>
      </c>
      <c r="AY332" s="18" t="s">
        <v>148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8" t="s">
        <v>154</v>
      </c>
      <c r="BK332" s="249">
        <f>ROUND(I332*H332,2)</f>
        <v>0</v>
      </c>
      <c r="BL332" s="18" t="s">
        <v>250</v>
      </c>
      <c r="BM332" s="248" t="s">
        <v>452</v>
      </c>
    </row>
    <row r="333" s="12" customFormat="1" ht="22.8" customHeight="1">
      <c r="A333" s="12"/>
      <c r="B333" s="221"/>
      <c r="C333" s="222"/>
      <c r="D333" s="223" t="s">
        <v>77</v>
      </c>
      <c r="E333" s="234" t="s">
        <v>453</v>
      </c>
      <c r="F333" s="234" t="s">
        <v>454</v>
      </c>
      <c r="G333" s="222"/>
      <c r="H333" s="222"/>
      <c r="I333" s="225"/>
      <c r="J333" s="235">
        <f>BK333</f>
        <v>0</v>
      </c>
      <c r="K333" s="222"/>
      <c r="L333" s="226"/>
      <c r="M333" s="227"/>
      <c r="N333" s="228"/>
      <c r="O333" s="228"/>
      <c r="P333" s="229">
        <f>SUM(P334:P348)</f>
        <v>0</v>
      </c>
      <c r="Q333" s="228"/>
      <c r="R333" s="229">
        <f>SUM(R334:R348)</f>
        <v>0.0031680000000000002</v>
      </c>
      <c r="S333" s="228"/>
      <c r="T333" s="230">
        <f>SUM(T334:T348)</f>
        <v>0.0066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1" t="s">
        <v>154</v>
      </c>
      <c r="AT333" s="232" t="s">
        <v>77</v>
      </c>
      <c r="AU333" s="232" t="s">
        <v>86</v>
      </c>
      <c r="AY333" s="231" t="s">
        <v>148</v>
      </c>
      <c r="BK333" s="233">
        <f>SUM(BK334:BK348)</f>
        <v>0</v>
      </c>
    </row>
    <row r="334" s="2" customFormat="1" ht="16.5" customHeight="1">
      <c r="A334" s="39"/>
      <c r="B334" s="40"/>
      <c r="C334" s="236" t="s">
        <v>455</v>
      </c>
      <c r="D334" s="236" t="s">
        <v>150</v>
      </c>
      <c r="E334" s="237" t="s">
        <v>456</v>
      </c>
      <c r="F334" s="238" t="s">
        <v>457</v>
      </c>
      <c r="G334" s="239" t="s">
        <v>362</v>
      </c>
      <c r="H334" s="240">
        <v>2</v>
      </c>
      <c r="I334" s="241"/>
      <c r="J334" s="242">
        <f>ROUND(I334*H334,2)</f>
        <v>0</v>
      </c>
      <c r="K334" s="243"/>
      <c r="L334" s="45"/>
      <c r="M334" s="244" t="s">
        <v>1</v>
      </c>
      <c r="N334" s="245" t="s">
        <v>44</v>
      </c>
      <c r="O334" s="92"/>
      <c r="P334" s="246">
        <f>O334*H334</f>
        <v>0</v>
      </c>
      <c r="Q334" s="246">
        <v>0</v>
      </c>
      <c r="R334" s="246">
        <f>Q334*H334</f>
        <v>0</v>
      </c>
      <c r="S334" s="246">
        <v>0</v>
      </c>
      <c r="T334" s="24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8" t="s">
        <v>250</v>
      </c>
      <c r="AT334" s="248" t="s">
        <v>150</v>
      </c>
      <c r="AU334" s="248" t="s">
        <v>154</v>
      </c>
      <c r="AY334" s="18" t="s">
        <v>148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8" t="s">
        <v>154</v>
      </c>
      <c r="BK334" s="249">
        <f>ROUND(I334*H334,2)</f>
        <v>0</v>
      </c>
      <c r="BL334" s="18" t="s">
        <v>250</v>
      </c>
      <c r="BM334" s="248" t="s">
        <v>458</v>
      </c>
    </row>
    <row r="335" s="13" customFormat="1">
      <c r="A335" s="13"/>
      <c r="B335" s="250"/>
      <c r="C335" s="251"/>
      <c r="D335" s="252" t="s">
        <v>156</v>
      </c>
      <c r="E335" s="253" t="s">
        <v>1</v>
      </c>
      <c r="F335" s="254" t="s">
        <v>154</v>
      </c>
      <c r="G335" s="251"/>
      <c r="H335" s="255">
        <v>2</v>
      </c>
      <c r="I335" s="256"/>
      <c r="J335" s="251"/>
      <c r="K335" s="251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156</v>
      </c>
      <c r="AU335" s="261" t="s">
        <v>154</v>
      </c>
      <c r="AV335" s="13" t="s">
        <v>154</v>
      </c>
      <c r="AW335" s="13" t="s">
        <v>34</v>
      </c>
      <c r="AX335" s="13" t="s">
        <v>86</v>
      </c>
      <c r="AY335" s="261" t="s">
        <v>148</v>
      </c>
    </row>
    <row r="336" s="2" customFormat="1" ht="16.5" customHeight="1">
      <c r="A336" s="39"/>
      <c r="B336" s="40"/>
      <c r="C336" s="236" t="s">
        <v>459</v>
      </c>
      <c r="D336" s="236" t="s">
        <v>150</v>
      </c>
      <c r="E336" s="237" t="s">
        <v>460</v>
      </c>
      <c r="F336" s="238" t="s">
        <v>461</v>
      </c>
      <c r="G336" s="239" t="s">
        <v>240</v>
      </c>
      <c r="H336" s="240">
        <v>6.5999999999999996</v>
      </c>
      <c r="I336" s="241"/>
      <c r="J336" s="242">
        <f>ROUND(I336*H336,2)</f>
        <v>0</v>
      </c>
      <c r="K336" s="243"/>
      <c r="L336" s="45"/>
      <c r="M336" s="244" t="s">
        <v>1</v>
      </c>
      <c r="N336" s="245" t="s">
        <v>44</v>
      </c>
      <c r="O336" s="92"/>
      <c r="P336" s="246">
        <f>O336*H336</f>
        <v>0</v>
      </c>
      <c r="Q336" s="246">
        <v>2.0000000000000002E-05</v>
      </c>
      <c r="R336" s="246">
        <f>Q336*H336</f>
        <v>0.00013200000000000001</v>
      </c>
      <c r="S336" s="246">
        <v>0.001</v>
      </c>
      <c r="T336" s="247">
        <f>S336*H336</f>
        <v>0.0066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8" t="s">
        <v>250</v>
      </c>
      <c r="AT336" s="248" t="s">
        <v>150</v>
      </c>
      <c r="AU336" s="248" t="s">
        <v>154</v>
      </c>
      <c r="AY336" s="18" t="s">
        <v>148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8" t="s">
        <v>154</v>
      </c>
      <c r="BK336" s="249">
        <f>ROUND(I336*H336,2)</f>
        <v>0</v>
      </c>
      <c r="BL336" s="18" t="s">
        <v>250</v>
      </c>
      <c r="BM336" s="248" t="s">
        <v>462</v>
      </c>
    </row>
    <row r="337" s="15" customFormat="1">
      <c r="A337" s="15"/>
      <c r="B337" s="273"/>
      <c r="C337" s="274"/>
      <c r="D337" s="252" t="s">
        <v>156</v>
      </c>
      <c r="E337" s="275" t="s">
        <v>1</v>
      </c>
      <c r="F337" s="276" t="s">
        <v>463</v>
      </c>
      <c r="G337" s="274"/>
      <c r="H337" s="275" t="s">
        <v>1</v>
      </c>
      <c r="I337" s="277"/>
      <c r="J337" s="274"/>
      <c r="K337" s="274"/>
      <c r="L337" s="278"/>
      <c r="M337" s="279"/>
      <c r="N337" s="280"/>
      <c r="O337" s="280"/>
      <c r="P337" s="280"/>
      <c r="Q337" s="280"/>
      <c r="R337" s="280"/>
      <c r="S337" s="280"/>
      <c r="T337" s="28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2" t="s">
        <v>156</v>
      </c>
      <c r="AU337" s="282" t="s">
        <v>154</v>
      </c>
      <c r="AV337" s="15" t="s">
        <v>86</v>
      </c>
      <c r="AW337" s="15" t="s">
        <v>34</v>
      </c>
      <c r="AX337" s="15" t="s">
        <v>78</v>
      </c>
      <c r="AY337" s="282" t="s">
        <v>148</v>
      </c>
    </row>
    <row r="338" s="13" customFormat="1">
      <c r="A338" s="13"/>
      <c r="B338" s="250"/>
      <c r="C338" s="251"/>
      <c r="D338" s="252" t="s">
        <v>156</v>
      </c>
      <c r="E338" s="253" t="s">
        <v>1</v>
      </c>
      <c r="F338" s="254" t="s">
        <v>464</v>
      </c>
      <c r="G338" s="251"/>
      <c r="H338" s="255">
        <v>2</v>
      </c>
      <c r="I338" s="256"/>
      <c r="J338" s="251"/>
      <c r="K338" s="251"/>
      <c r="L338" s="257"/>
      <c r="M338" s="258"/>
      <c r="N338" s="259"/>
      <c r="O338" s="259"/>
      <c r="P338" s="259"/>
      <c r="Q338" s="259"/>
      <c r="R338" s="259"/>
      <c r="S338" s="259"/>
      <c r="T338" s="26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1" t="s">
        <v>156</v>
      </c>
      <c r="AU338" s="261" t="s">
        <v>154</v>
      </c>
      <c r="AV338" s="13" t="s">
        <v>154</v>
      </c>
      <c r="AW338" s="13" t="s">
        <v>34</v>
      </c>
      <c r="AX338" s="13" t="s">
        <v>78</v>
      </c>
      <c r="AY338" s="261" t="s">
        <v>148</v>
      </c>
    </row>
    <row r="339" s="13" customFormat="1">
      <c r="A339" s="13"/>
      <c r="B339" s="250"/>
      <c r="C339" s="251"/>
      <c r="D339" s="252" t="s">
        <v>156</v>
      </c>
      <c r="E339" s="253" t="s">
        <v>1</v>
      </c>
      <c r="F339" s="254" t="s">
        <v>464</v>
      </c>
      <c r="G339" s="251"/>
      <c r="H339" s="255">
        <v>2</v>
      </c>
      <c r="I339" s="256"/>
      <c r="J339" s="251"/>
      <c r="K339" s="251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156</v>
      </c>
      <c r="AU339" s="261" t="s">
        <v>154</v>
      </c>
      <c r="AV339" s="13" t="s">
        <v>154</v>
      </c>
      <c r="AW339" s="13" t="s">
        <v>34</v>
      </c>
      <c r="AX339" s="13" t="s">
        <v>78</v>
      </c>
      <c r="AY339" s="261" t="s">
        <v>148</v>
      </c>
    </row>
    <row r="340" s="13" customFormat="1">
      <c r="A340" s="13"/>
      <c r="B340" s="250"/>
      <c r="C340" s="251"/>
      <c r="D340" s="252" t="s">
        <v>156</v>
      </c>
      <c r="E340" s="253" t="s">
        <v>1</v>
      </c>
      <c r="F340" s="254" t="s">
        <v>465</v>
      </c>
      <c r="G340" s="251"/>
      <c r="H340" s="255">
        <v>2.6000000000000001</v>
      </c>
      <c r="I340" s="256"/>
      <c r="J340" s="251"/>
      <c r="K340" s="251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156</v>
      </c>
      <c r="AU340" s="261" t="s">
        <v>154</v>
      </c>
      <c r="AV340" s="13" t="s">
        <v>154</v>
      </c>
      <c r="AW340" s="13" t="s">
        <v>34</v>
      </c>
      <c r="AX340" s="13" t="s">
        <v>78</v>
      </c>
      <c r="AY340" s="261" t="s">
        <v>148</v>
      </c>
    </row>
    <row r="341" s="14" customFormat="1">
      <c r="A341" s="14"/>
      <c r="B341" s="262"/>
      <c r="C341" s="263"/>
      <c r="D341" s="252" t="s">
        <v>156</v>
      </c>
      <c r="E341" s="264" t="s">
        <v>1</v>
      </c>
      <c r="F341" s="265" t="s">
        <v>159</v>
      </c>
      <c r="G341" s="263"/>
      <c r="H341" s="266">
        <v>6.5999999999999996</v>
      </c>
      <c r="I341" s="267"/>
      <c r="J341" s="263"/>
      <c r="K341" s="263"/>
      <c r="L341" s="268"/>
      <c r="M341" s="269"/>
      <c r="N341" s="270"/>
      <c r="O341" s="270"/>
      <c r="P341" s="270"/>
      <c r="Q341" s="270"/>
      <c r="R341" s="270"/>
      <c r="S341" s="270"/>
      <c r="T341" s="27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2" t="s">
        <v>156</v>
      </c>
      <c r="AU341" s="272" t="s">
        <v>154</v>
      </c>
      <c r="AV341" s="14" t="s">
        <v>153</v>
      </c>
      <c r="AW341" s="14" t="s">
        <v>34</v>
      </c>
      <c r="AX341" s="14" t="s">
        <v>86</v>
      </c>
      <c r="AY341" s="272" t="s">
        <v>148</v>
      </c>
    </row>
    <row r="342" s="2" customFormat="1" ht="21.75" customHeight="1">
      <c r="A342" s="39"/>
      <c r="B342" s="40"/>
      <c r="C342" s="236" t="s">
        <v>466</v>
      </c>
      <c r="D342" s="236" t="s">
        <v>150</v>
      </c>
      <c r="E342" s="237" t="s">
        <v>467</v>
      </c>
      <c r="F342" s="238" t="s">
        <v>468</v>
      </c>
      <c r="G342" s="239" t="s">
        <v>240</v>
      </c>
      <c r="H342" s="240">
        <v>6.5999999999999996</v>
      </c>
      <c r="I342" s="241"/>
      <c r="J342" s="242">
        <f>ROUND(I342*H342,2)</f>
        <v>0</v>
      </c>
      <c r="K342" s="243"/>
      <c r="L342" s="45"/>
      <c r="M342" s="244" t="s">
        <v>1</v>
      </c>
      <c r="N342" s="245" t="s">
        <v>44</v>
      </c>
      <c r="O342" s="92"/>
      <c r="P342" s="246">
        <f>O342*H342</f>
        <v>0</v>
      </c>
      <c r="Q342" s="246">
        <v>0.00046000000000000001</v>
      </c>
      <c r="R342" s="246">
        <f>Q342*H342</f>
        <v>0.0030360000000000001</v>
      </c>
      <c r="S342" s="246">
        <v>0</v>
      </c>
      <c r="T342" s="24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8" t="s">
        <v>250</v>
      </c>
      <c r="AT342" s="248" t="s">
        <v>150</v>
      </c>
      <c r="AU342" s="248" t="s">
        <v>154</v>
      </c>
      <c r="AY342" s="18" t="s">
        <v>148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8" t="s">
        <v>154</v>
      </c>
      <c r="BK342" s="249">
        <f>ROUND(I342*H342,2)</f>
        <v>0</v>
      </c>
      <c r="BL342" s="18" t="s">
        <v>250</v>
      </c>
      <c r="BM342" s="248" t="s">
        <v>469</v>
      </c>
    </row>
    <row r="343" s="15" customFormat="1">
      <c r="A343" s="15"/>
      <c r="B343" s="273"/>
      <c r="C343" s="274"/>
      <c r="D343" s="252" t="s">
        <v>156</v>
      </c>
      <c r="E343" s="275" t="s">
        <v>1</v>
      </c>
      <c r="F343" s="276" t="s">
        <v>463</v>
      </c>
      <c r="G343" s="274"/>
      <c r="H343" s="275" t="s">
        <v>1</v>
      </c>
      <c r="I343" s="277"/>
      <c r="J343" s="274"/>
      <c r="K343" s="274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156</v>
      </c>
      <c r="AU343" s="282" t="s">
        <v>154</v>
      </c>
      <c r="AV343" s="15" t="s">
        <v>86</v>
      </c>
      <c r="AW343" s="15" t="s">
        <v>34</v>
      </c>
      <c r="AX343" s="15" t="s">
        <v>78</v>
      </c>
      <c r="AY343" s="282" t="s">
        <v>148</v>
      </c>
    </row>
    <row r="344" s="13" customFormat="1">
      <c r="A344" s="13"/>
      <c r="B344" s="250"/>
      <c r="C344" s="251"/>
      <c r="D344" s="252" t="s">
        <v>156</v>
      </c>
      <c r="E344" s="253" t="s">
        <v>1</v>
      </c>
      <c r="F344" s="254" t="s">
        <v>464</v>
      </c>
      <c r="G344" s="251"/>
      <c r="H344" s="255">
        <v>2</v>
      </c>
      <c r="I344" s="256"/>
      <c r="J344" s="251"/>
      <c r="K344" s="251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156</v>
      </c>
      <c r="AU344" s="261" t="s">
        <v>154</v>
      </c>
      <c r="AV344" s="13" t="s">
        <v>154</v>
      </c>
      <c r="AW344" s="13" t="s">
        <v>34</v>
      </c>
      <c r="AX344" s="13" t="s">
        <v>78</v>
      </c>
      <c r="AY344" s="261" t="s">
        <v>148</v>
      </c>
    </row>
    <row r="345" s="13" customFormat="1">
      <c r="A345" s="13"/>
      <c r="B345" s="250"/>
      <c r="C345" s="251"/>
      <c r="D345" s="252" t="s">
        <v>156</v>
      </c>
      <c r="E345" s="253" t="s">
        <v>1</v>
      </c>
      <c r="F345" s="254" t="s">
        <v>464</v>
      </c>
      <c r="G345" s="251"/>
      <c r="H345" s="255">
        <v>2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156</v>
      </c>
      <c r="AU345" s="261" t="s">
        <v>154</v>
      </c>
      <c r="AV345" s="13" t="s">
        <v>154</v>
      </c>
      <c r="AW345" s="13" t="s">
        <v>34</v>
      </c>
      <c r="AX345" s="13" t="s">
        <v>78</v>
      </c>
      <c r="AY345" s="261" t="s">
        <v>148</v>
      </c>
    </row>
    <row r="346" s="13" customFormat="1">
      <c r="A346" s="13"/>
      <c r="B346" s="250"/>
      <c r="C346" s="251"/>
      <c r="D346" s="252" t="s">
        <v>156</v>
      </c>
      <c r="E346" s="253" t="s">
        <v>1</v>
      </c>
      <c r="F346" s="254" t="s">
        <v>465</v>
      </c>
      <c r="G346" s="251"/>
      <c r="H346" s="255">
        <v>2.6000000000000001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156</v>
      </c>
      <c r="AU346" s="261" t="s">
        <v>154</v>
      </c>
      <c r="AV346" s="13" t="s">
        <v>154</v>
      </c>
      <c r="AW346" s="13" t="s">
        <v>34</v>
      </c>
      <c r="AX346" s="13" t="s">
        <v>78</v>
      </c>
      <c r="AY346" s="261" t="s">
        <v>148</v>
      </c>
    </row>
    <row r="347" s="14" customFormat="1">
      <c r="A347" s="14"/>
      <c r="B347" s="262"/>
      <c r="C347" s="263"/>
      <c r="D347" s="252" t="s">
        <v>156</v>
      </c>
      <c r="E347" s="264" t="s">
        <v>1</v>
      </c>
      <c r="F347" s="265" t="s">
        <v>159</v>
      </c>
      <c r="G347" s="263"/>
      <c r="H347" s="266">
        <v>6.5999999999999996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2" t="s">
        <v>156</v>
      </c>
      <c r="AU347" s="272" t="s">
        <v>154</v>
      </c>
      <c r="AV347" s="14" t="s">
        <v>153</v>
      </c>
      <c r="AW347" s="14" t="s">
        <v>34</v>
      </c>
      <c r="AX347" s="14" t="s">
        <v>86</v>
      </c>
      <c r="AY347" s="272" t="s">
        <v>148</v>
      </c>
    </row>
    <row r="348" s="2" customFormat="1" ht="21.75" customHeight="1">
      <c r="A348" s="39"/>
      <c r="B348" s="40"/>
      <c r="C348" s="236" t="s">
        <v>470</v>
      </c>
      <c r="D348" s="236" t="s">
        <v>150</v>
      </c>
      <c r="E348" s="237" t="s">
        <v>471</v>
      </c>
      <c r="F348" s="238" t="s">
        <v>472</v>
      </c>
      <c r="G348" s="239" t="s">
        <v>299</v>
      </c>
      <c r="H348" s="240">
        <v>0.0030000000000000001</v>
      </c>
      <c r="I348" s="241"/>
      <c r="J348" s="242">
        <f>ROUND(I348*H348,2)</f>
        <v>0</v>
      </c>
      <c r="K348" s="243"/>
      <c r="L348" s="45"/>
      <c r="M348" s="244" t="s">
        <v>1</v>
      </c>
      <c r="N348" s="245" t="s">
        <v>44</v>
      </c>
      <c r="O348" s="92"/>
      <c r="P348" s="246">
        <f>O348*H348</f>
        <v>0</v>
      </c>
      <c r="Q348" s="246">
        <v>0</v>
      </c>
      <c r="R348" s="246">
        <f>Q348*H348</f>
        <v>0</v>
      </c>
      <c r="S348" s="246">
        <v>0</v>
      </c>
      <c r="T348" s="24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8" t="s">
        <v>250</v>
      </c>
      <c r="AT348" s="248" t="s">
        <v>150</v>
      </c>
      <c r="AU348" s="248" t="s">
        <v>154</v>
      </c>
      <c r="AY348" s="18" t="s">
        <v>148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8" t="s">
        <v>154</v>
      </c>
      <c r="BK348" s="249">
        <f>ROUND(I348*H348,2)</f>
        <v>0</v>
      </c>
      <c r="BL348" s="18" t="s">
        <v>250</v>
      </c>
      <c r="BM348" s="248" t="s">
        <v>473</v>
      </c>
    </row>
    <row r="349" s="12" customFormat="1" ht="22.8" customHeight="1">
      <c r="A349" s="12"/>
      <c r="B349" s="221"/>
      <c r="C349" s="222"/>
      <c r="D349" s="223" t="s">
        <v>77</v>
      </c>
      <c r="E349" s="234" t="s">
        <v>474</v>
      </c>
      <c r="F349" s="234" t="s">
        <v>475</v>
      </c>
      <c r="G349" s="222"/>
      <c r="H349" s="222"/>
      <c r="I349" s="225"/>
      <c r="J349" s="235">
        <f>BK349</f>
        <v>0</v>
      </c>
      <c r="K349" s="222"/>
      <c r="L349" s="226"/>
      <c r="M349" s="227"/>
      <c r="N349" s="228"/>
      <c r="O349" s="228"/>
      <c r="P349" s="229">
        <f>SUM(P350:P356)</f>
        <v>0</v>
      </c>
      <c r="Q349" s="228"/>
      <c r="R349" s="229">
        <f>SUM(R350:R356)</f>
        <v>0.001</v>
      </c>
      <c r="S349" s="228"/>
      <c r="T349" s="230">
        <f>SUM(T350:T356)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31" t="s">
        <v>154</v>
      </c>
      <c r="AT349" s="232" t="s">
        <v>77</v>
      </c>
      <c r="AU349" s="232" t="s">
        <v>86</v>
      </c>
      <c r="AY349" s="231" t="s">
        <v>148</v>
      </c>
      <c r="BK349" s="233">
        <f>SUM(BK350:BK356)</f>
        <v>0</v>
      </c>
    </row>
    <row r="350" s="2" customFormat="1" ht="16.5" customHeight="1">
      <c r="A350" s="39"/>
      <c r="B350" s="40"/>
      <c r="C350" s="236" t="s">
        <v>476</v>
      </c>
      <c r="D350" s="236" t="s">
        <v>150</v>
      </c>
      <c r="E350" s="237" t="s">
        <v>477</v>
      </c>
      <c r="F350" s="238" t="s">
        <v>478</v>
      </c>
      <c r="G350" s="239" t="s">
        <v>388</v>
      </c>
      <c r="H350" s="240">
        <v>8</v>
      </c>
      <c r="I350" s="241"/>
      <c r="J350" s="242">
        <f>ROUND(I350*H350,2)</f>
        <v>0</v>
      </c>
      <c r="K350" s="243"/>
      <c r="L350" s="45"/>
      <c r="M350" s="244" t="s">
        <v>1</v>
      </c>
      <c r="N350" s="245" t="s">
        <v>44</v>
      </c>
      <c r="O350" s="92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8" t="s">
        <v>250</v>
      </c>
      <c r="AT350" s="248" t="s">
        <v>150</v>
      </c>
      <c r="AU350" s="248" t="s">
        <v>154</v>
      </c>
      <c r="AY350" s="18" t="s">
        <v>148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8" t="s">
        <v>154</v>
      </c>
      <c r="BK350" s="249">
        <f>ROUND(I350*H350,2)</f>
        <v>0</v>
      </c>
      <c r="BL350" s="18" t="s">
        <v>250</v>
      </c>
      <c r="BM350" s="248" t="s">
        <v>479</v>
      </c>
    </row>
    <row r="351" s="13" customFormat="1">
      <c r="A351" s="13"/>
      <c r="B351" s="250"/>
      <c r="C351" s="251"/>
      <c r="D351" s="252" t="s">
        <v>156</v>
      </c>
      <c r="E351" s="253" t="s">
        <v>1</v>
      </c>
      <c r="F351" s="254" t="s">
        <v>480</v>
      </c>
      <c r="G351" s="251"/>
      <c r="H351" s="255">
        <v>8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156</v>
      </c>
      <c r="AU351" s="261" t="s">
        <v>154</v>
      </c>
      <c r="AV351" s="13" t="s">
        <v>154</v>
      </c>
      <c r="AW351" s="13" t="s">
        <v>34</v>
      </c>
      <c r="AX351" s="13" t="s">
        <v>86</v>
      </c>
      <c r="AY351" s="261" t="s">
        <v>148</v>
      </c>
    </row>
    <row r="352" s="2" customFormat="1" ht="21.75" customHeight="1">
      <c r="A352" s="39"/>
      <c r="B352" s="40"/>
      <c r="C352" s="236" t="s">
        <v>481</v>
      </c>
      <c r="D352" s="236" t="s">
        <v>150</v>
      </c>
      <c r="E352" s="237" t="s">
        <v>482</v>
      </c>
      <c r="F352" s="238" t="s">
        <v>483</v>
      </c>
      <c r="G352" s="239" t="s">
        <v>388</v>
      </c>
      <c r="H352" s="240">
        <v>4</v>
      </c>
      <c r="I352" s="241"/>
      <c r="J352" s="242">
        <f>ROUND(I352*H352,2)</f>
        <v>0</v>
      </c>
      <c r="K352" s="243"/>
      <c r="L352" s="45"/>
      <c r="M352" s="244" t="s">
        <v>1</v>
      </c>
      <c r="N352" s="245" t="s">
        <v>44</v>
      </c>
      <c r="O352" s="92"/>
      <c r="P352" s="246">
        <f>O352*H352</f>
        <v>0</v>
      </c>
      <c r="Q352" s="246">
        <v>0.00025000000000000001</v>
      </c>
      <c r="R352" s="246">
        <f>Q352*H352</f>
        <v>0.001</v>
      </c>
      <c r="S352" s="246">
        <v>0</v>
      </c>
      <c r="T352" s="24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8" t="s">
        <v>250</v>
      </c>
      <c r="AT352" s="248" t="s">
        <v>150</v>
      </c>
      <c r="AU352" s="248" t="s">
        <v>154</v>
      </c>
      <c r="AY352" s="18" t="s">
        <v>148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8" t="s">
        <v>154</v>
      </c>
      <c r="BK352" s="249">
        <f>ROUND(I352*H352,2)</f>
        <v>0</v>
      </c>
      <c r="BL352" s="18" t="s">
        <v>250</v>
      </c>
      <c r="BM352" s="248" t="s">
        <v>484</v>
      </c>
    </row>
    <row r="353" s="13" customFormat="1">
      <c r="A353" s="13"/>
      <c r="B353" s="250"/>
      <c r="C353" s="251"/>
      <c r="D353" s="252" t="s">
        <v>156</v>
      </c>
      <c r="E353" s="253" t="s">
        <v>1</v>
      </c>
      <c r="F353" s="254" t="s">
        <v>92</v>
      </c>
      <c r="G353" s="251"/>
      <c r="H353" s="255">
        <v>3</v>
      </c>
      <c r="I353" s="256"/>
      <c r="J353" s="251"/>
      <c r="K353" s="251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156</v>
      </c>
      <c r="AU353" s="261" t="s">
        <v>154</v>
      </c>
      <c r="AV353" s="13" t="s">
        <v>154</v>
      </c>
      <c r="AW353" s="13" t="s">
        <v>34</v>
      </c>
      <c r="AX353" s="13" t="s">
        <v>78</v>
      </c>
      <c r="AY353" s="261" t="s">
        <v>148</v>
      </c>
    </row>
    <row r="354" s="13" customFormat="1">
      <c r="A354" s="13"/>
      <c r="B354" s="250"/>
      <c r="C354" s="251"/>
      <c r="D354" s="252" t="s">
        <v>156</v>
      </c>
      <c r="E354" s="253" t="s">
        <v>1</v>
      </c>
      <c r="F354" s="254" t="s">
        <v>86</v>
      </c>
      <c r="G354" s="251"/>
      <c r="H354" s="255">
        <v>1</v>
      </c>
      <c r="I354" s="256"/>
      <c r="J354" s="251"/>
      <c r="K354" s="251"/>
      <c r="L354" s="257"/>
      <c r="M354" s="258"/>
      <c r="N354" s="259"/>
      <c r="O354" s="259"/>
      <c r="P354" s="259"/>
      <c r="Q354" s="259"/>
      <c r="R354" s="259"/>
      <c r="S354" s="259"/>
      <c r="T354" s="26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1" t="s">
        <v>156</v>
      </c>
      <c r="AU354" s="261" t="s">
        <v>154</v>
      </c>
      <c r="AV354" s="13" t="s">
        <v>154</v>
      </c>
      <c r="AW354" s="13" t="s">
        <v>34</v>
      </c>
      <c r="AX354" s="13" t="s">
        <v>78</v>
      </c>
      <c r="AY354" s="261" t="s">
        <v>148</v>
      </c>
    </row>
    <row r="355" s="14" customFormat="1">
      <c r="A355" s="14"/>
      <c r="B355" s="262"/>
      <c r="C355" s="263"/>
      <c r="D355" s="252" t="s">
        <v>156</v>
      </c>
      <c r="E355" s="264" t="s">
        <v>1</v>
      </c>
      <c r="F355" s="265" t="s">
        <v>159</v>
      </c>
      <c r="G355" s="263"/>
      <c r="H355" s="266">
        <v>4</v>
      </c>
      <c r="I355" s="267"/>
      <c r="J355" s="263"/>
      <c r="K355" s="263"/>
      <c r="L355" s="268"/>
      <c r="M355" s="269"/>
      <c r="N355" s="270"/>
      <c r="O355" s="270"/>
      <c r="P355" s="270"/>
      <c r="Q355" s="270"/>
      <c r="R355" s="270"/>
      <c r="S355" s="270"/>
      <c r="T355" s="27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2" t="s">
        <v>156</v>
      </c>
      <c r="AU355" s="272" t="s">
        <v>154</v>
      </c>
      <c r="AV355" s="14" t="s">
        <v>153</v>
      </c>
      <c r="AW355" s="14" t="s">
        <v>34</v>
      </c>
      <c r="AX355" s="14" t="s">
        <v>86</v>
      </c>
      <c r="AY355" s="272" t="s">
        <v>148</v>
      </c>
    </row>
    <row r="356" s="2" customFormat="1" ht="16.5" customHeight="1">
      <c r="A356" s="39"/>
      <c r="B356" s="40"/>
      <c r="C356" s="236" t="s">
        <v>485</v>
      </c>
      <c r="D356" s="236" t="s">
        <v>150</v>
      </c>
      <c r="E356" s="237" t="s">
        <v>486</v>
      </c>
      <c r="F356" s="238" t="s">
        <v>487</v>
      </c>
      <c r="G356" s="239" t="s">
        <v>299</v>
      </c>
      <c r="H356" s="240">
        <v>0.001</v>
      </c>
      <c r="I356" s="241"/>
      <c r="J356" s="242">
        <f>ROUND(I356*H356,2)</f>
        <v>0</v>
      </c>
      <c r="K356" s="243"/>
      <c r="L356" s="45"/>
      <c r="M356" s="244" t="s">
        <v>1</v>
      </c>
      <c r="N356" s="245" t="s">
        <v>44</v>
      </c>
      <c r="O356" s="92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8" t="s">
        <v>250</v>
      </c>
      <c r="AT356" s="248" t="s">
        <v>150</v>
      </c>
      <c r="AU356" s="248" t="s">
        <v>154</v>
      </c>
      <c r="AY356" s="18" t="s">
        <v>148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8" t="s">
        <v>154</v>
      </c>
      <c r="BK356" s="249">
        <f>ROUND(I356*H356,2)</f>
        <v>0</v>
      </c>
      <c r="BL356" s="18" t="s">
        <v>250</v>
      </c>
      <c r="BM356" s="248" t="s">
        <v>488</v>
      </c>
    </row>
    <row r="357" s="12" customFormat="1" ht="22.8" customHeight="1">
      <c r="A357" s="12"/>
      <c r="B357" s="221"/>
      <c r="C357" s="222"/>
      <c r="D357" s="223" t="s">
        <v>77</v>
      </c>
      <c r="E357" s="234" t="s">
        <v>489</v>
      </c>
      <c r="F357" s="234" t="s">
        <v>490</v>
      </c>
      <c r="G357" s="222"/>
      <c r="H357" s="222"/>
      <c r="I357" s="225"/>
      <c r="J357" s="235">
        <f>BK357</f>
        <v>0</v>
      </c>
      <c r="K357" s="222"/>
      <c r="L357" s="226"/>
      <c r="M357" s="227"/>
      <c r="N357" s="228"/>
      <c r="O357" s="228"/>
      <c r="P357" s="229">
        <f>SUM(P358:P369)</f>
        <v>0</v>
      </c>
      <c r="Q357" s="228"/>
      <c r="R357" s="229">
        <f>SUM(R358:R369)</f>
        <v>0.066920000000000007</v>
      </c>
      <c r="S357" s="228"/>
      <c r="T357" s="230">
        <f>SUM(T358:T369)</f>
        <v>0.038556000000000007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31" t="s">
        <v>154</v>
      </c>
      <c r="AT357" s="232" t="s">
        <v>77</v>
      </c>
      <c r="AU357" s="232" t="s">
        <v>86</v>
      </c>
      <c r="AY357" s="231" t="s">
        <v>148</v>
      </c>
      <c r="BK357" s="233">
        <f>SUM(BK358:BK369)</f>
        <v>0</v>
      </c>
    </row>
    <row r="358" s="2" customFormat="1" ht="16.5" customHeight="1">
      <c r="A358" s="39"/>
      <c r="B358" s="40"/>
      <c r="C358" s="236" t="s">
        <v>491</v>
      </c>
      <c r="D358" s="236" t="s">
        <v>150</v>
      </c>
      <c r="E358" s="237" t="s">
        <v>492</v>
      </c>
      <c r="F358" s="238" t="s">
        <v>493</v>
      </c>
      <c r="G358" s="239" t="s">
        <v>90</v>
      </c>
      <c r="H358" s="240">
        <v>1.6200000000000001</v>
      </c>
      <c r="I358" s="241"/>
      <c r="J358" s="242">
        <f>ROUND(I358*H358,2)</f>
        <v>0</v>
      </c>
      <c r="K358" s="243"/>
      <c r="L358" s="45"/>
      <c r="M358" s="244" t="s">
        <v>1</v>
      </c>
      <c r="N358" s="245" t="s">
        <v>44</v>
      </c>
      <c r="O358" s="92"/>
      <c r="P358" s="246">
        <f>O358*H358</f>
        <v>0</v>
      </c>
      <c r="Q358" s="246">
        <v>0</v>
      </c>
      <c r="R358" s="246">
        <f>Q358*H358</f>
        <v>0</v>
      </c>
      <c r="S358" s="246">
        <v>0.023800000000000002</v>
      </c>
      <c r="T358" s="247">
        <f>S358*H358</f>
        <v>0.038556000000000007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8" t="s">
        <v>250</v>
      </c>
      <c r="AT358" s="248" t="s">
        <v>150</v>
      </c>
      <c r="AU358" s="248" t="s">
        <v>154</v>
      </c>
      <c r="AY358" s="18" t="s">
        <v>148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8" t="s">
        <v>154</v>
      </c>
      <c r="BK358" s="249">
        <f>ROUND(I358*H358,2)</f>
        <v>0</v>
      </c>
      <c r="BL358" s="18" t="s">
        <v>250</v>
      </c>
      <c r="BM358" s="248" t="s">
        <v>494</v>
      </c>
    </row>
    <row r="359" s="13" customFormat="1">
      <c r="A359" s="13"/>
      <c r="B359" s="250"/>
      <c r="C359" s="251"/>
      <c r="D359" s="252" t="s">
        <v>156</v>
      </c>
      <c r="E359" s="253" t="s">
        <v>1</v>
      </c>
      <c r="F359" s="254" t="s">
        <v>495</v>
      </c>
      <c r="G359" s="251"/>
      <c r="H359" s="255">
        <v>0.71999999999999997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156</v>
      </c>
      <c r="AU359" s="261" t="s">
        <v>154</v>
      </c>
      <c r="AV359" s="13" t="s">
        <v>154</v>
      </c>
      <c r="AW359" s="13" t="s">
        <v>34</v>
      </c>
      <c r="AX359" s="13" t="s">
        <v>78</v>
      </c>
      <c r="AY359" s="261" t="s">
        <v>148</v>
      </c>
    </row>
    <row r="360" s="13" customFormat="1">
      <c r="A360" s="13"/>
      <c r="B360" s="250"/>
      <c r="C360" s="251"/>
      <c r="D360" s="252" t="s">
        <v>156</v>
      </c>
      <c r="E360" s="253" t="s">
        <v>1</v>
      </c>
      <c r="F360" s="254" t="s">
        <v>496</v>
      </c>
      <c r="G360" s="251"/>
      <c r="H360" s="255">
        <v>0.45000000000000001</v>
      </c>
      <c r="I360" s="256"/>
      <c r="J360" s="251"/>
      <c r="K360" s="251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156</v>
      </c>
      <c r="AU360" s="261" t="s">
        <v>154</v>
      </c>
      <c r="AV360" s="13" t="s">
        <v>154</v>
      </c>
      <c r="AW360" s="13" t="s">
        <v>34</v>
      </c>
      <c r="AX360" s="13" t="s">
        <v>78</v>
      </c>
      <c r="AY360" s="261" t="s">
        <v>148</v>
      </c>
    </row>
    <row r="361" s="13" customFormat="1">
      <c r="A361" s="13"/>
      <c r="B361" s="250"/>
      <c r="C361" s="251"/>
      <c r="D361" s="252" t="s">
        <v>156</v>
      </c>
      <c r="E361" s="253" t="s">
        <v>1</v>
      </c>
      <c r="F361" s="254" t="s">
        <v>496</v>
      </c>
      <c r="G361" s="251"/>
      <c r="H361" s="255">
        <v>0.45000000000000001</v>
      </c>
      <c r="I361" s="256"/>
      <c r="J361" s="251"/>
      <c r="K361" s="251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156</v>
      </c>
      <c r="AU361" s="261" t="s">
        <v>154</v>
      </c>
      <c r="AV361" s="13" t="s">
        <v>154</v>
      </c>
      <c r="AW361" s="13" t="s">
        <v>34</v>
      </c>
      <c r="AX361" s="13" t="s">
        <v>78</v>
      </c>
      <c r="AY361" s="261" t="s">
        <v>148</v>
      </c>
    </row>
    <row r="362" s="14" customFormat="1">
      <c r="A362" s="14"/>
      <c r="B362" s="262"/>
      <c r="C362" s="263"/>
      <c r="D362" s="252" t="s">
        <v>156</v>
      </c>
      <c r="E362" s="264" t="s">
        <v>1</v>
      </c>
      <c r="F362" s="265" t="s">
        <v>159</v>
      </c>
      <c r="G362" s="263"/>
      <c r="H362" s="266">
        <v>1.6199999999999999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2" t="s">
        <v>156</v>
      </c>
      <c r="AU362" s="272" t="s">
        <v>154</v>
      </c>
      <c r="AV362" s="14" t="s">
        <v>153</v>
      </c>
      <c r="AW362" s="14" t="s">
        <v>34</v>
      </c>
      <c r="AX362" s="14" t="s">
        <v>86</v>
      </c>
      <c r="AY362" s="272" t="s">
        <v>148</v>
      </c>
    </row>
    <row r="363" s="2" customFormat="1" ht="21.75" customHeight="1">
      <c r="A363" s="39"/>
      <c r="B363" s="40"/>
      <c r="C363" s="236" t="s">
        <v>497</v>
      </c>
      <c r="D363" s="236" t="s">
        <v>150</v>
      </c>
      <c r="E363" s="237" t="s">
        <v>498</v>
      </c>
      <c r="F363" s="238" t="s">
        <v>499</v>
      </c>
      <c r="G363" s="239" t="s">
        <v>388</v>
      </c>
      <c r="H363" s="240">
        <v>1</v>
      </c>
      <c r="I363" s="241"/>
      <c r="J363" s="242">
        <f>ROUND(I363*H363,2)</f>
        <v>0</v>
      </c>
      <c r="K363" s="243"/>
      <c r="L363" s="45"/>
      <c r="M363" s="244" t="s">
        <v>1</v>
      </c>
      <c r="N363" s="245" t="s">
        <v>44</v>
      </c>
      <c r="O363" s="92"/>
      <c r="P363" s="246">
        <f>O363*H363</f>
        <v>0</v>
      </c>
      <c r="Q363" s="246">
        <v>0.012200000000000001</v>
      </c>
      <c r="R363" s="246">
        <f>Q363*H363</f>
        <v>0.012200000000000001</v>
      </c>
      <c r="S363" s="246">
        <v>0</v>
      </c>
      <c r="T363" s="24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8" t="s">
        <v>250</v>
      </c>
      <c r="AT363" s="248" t="s">
        <v>150</v>
      </c>
      <c r="AU363" s="248" t="s">
        <v>154</v>
      </c>
      <c r="AY363" s="18" t="s">
        <v>148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8" t="s">
        <v>154</v>
      </c>
      <c r="BK363" s="249">
        <f>ROUND(I363*H363,2)</f>
        <v>0</v>
      </c>
      <c r="BL363" s="18" t="s">
        <v>250</v>
      </c>
      <c r="BM363" s="248" t="s">
        <v>500</v>
      </c>
    </row>
    <row r="364" s="13" customFormat="1">
      <c r="A364" s="13"/>
      <c r="B364" s="250"/>
      <c r="C364" s="251"/>
      <c r="D364" s="252" t="s">
        <v>156</v>
      </c>
      <c r="E364" s="253" t="s">
        <v>1</v>
      </c>
      <c r="F364" s="254" t="s">
        <v>86</v>
      </c>
      <c r="G364" s="251"/>
      <c r="H364" s="255">
        <v>1</v>
      </c>
      <c r="I364" s="256"/>
      <c r="J364" s="251"/>
      <c r="K364" s="251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156</v>
      </c>
      <c r="AU364" s="261" t="s">
        <v>154</v>
      </c>
      <c r="AV364" s="13" t="s">
        <v>154</v>
      </c>
      <c r="AW364" s="13" t="s">
        <v>34</v>
      </c>
      <c r="AX364" s="13" t="s">
        <v>86</v>
      </c>
      <c r="AY364" s="261" t="s">
        <v>148</v>
      </c>
    </row>
    <row r="365" s="2" customFormat="1" ht="21.75" customHeight="1">
      <c r="A365" s="39"/>
      <c r="B365" s="40"/>
      <c r="C365" s="236" t="s">
        <v>501</v>
      </c>
      <c r="D365" s="236" t="s">
        <v>150</v>
      </c>
      <c r="E365" s="237" t="s">
        <v>502</v>
      </c>
      <c r="F365" s="238" t="s">
        <v>503</v>
      </c>
      <c r="G365" s="239" t="s">
        <v>388</v>
      </c>
      <c r="H365" s="240">
        <v>2</v>
      </c>
      <c r="I365" s="241"/>
      <c r="J365" s="242">
        <f>ROUND(I365*H365,2)</f>
        <v>0</v>
      </c>
      <c r="K365" s="243"/>
      <c r="L365" s="45"/>
      <c r="M365" s="244" t="s">
        <v>1</v>
      </c>
      <c r="N365" s="245" t="s">
        <v>44</v>
      </c>
      <c r="O365" s="92"/>
      <c r="P365" s="246">
        <f>O365*H365</f>
        <v>0</v>
      </c>
      <c r="Q365" s="246">
        <v>0.019560000000000001</v>
      </c>
      <c r="R365" s="246">
        <f>Q365*H365</f>
        <v>0.039120000000000002</v>
      </c>
      <c r="S365" s="246">
        <v>0</v>
      </c>
      <c r="T365" s="24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8" t="s">
        <v>250</v>
      </c>
      <c r="AT365" s="248" t="s">
        <v>150</v>
      </c>
      <c r="AU365" s="248" t="s">
        <v>154</v>
      </c>
      <c r="AY365" s="18" t="s">
        <v>148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8" t="s">
        <v>154</v>
      </c>
      <c r="BK365" s="249">
        <f>ROUND(I365*H365,2)</f>
        <v>0</v>
      </c>
      <c r="BL365" s="18" t="s">
        <v>250</v>
      </c>
      <c r="BM365" s="248" t="s">
        <v>504</v>
      </c>
    </row>
    <row r="366" s="13" customFormat="1">
      <c r="A366" s="13"/>
      <c r="B366" s="250"/>
      <c r="C366" s="251"/>
      <c r="D366" s="252" t="s">
        <v>156</v>
      </c>
      <c r="E366" s="253" t="s">
        <v>1</v>
      </c>
      <c r="F366" s="254" t="s">
        <v>154</v>
      </c>
      <c r="G366" s="251"/>
      <c r="H366" s="255">
        <v>2</v>
      </c>
      <c r="I366" s="256"/>
      <c r="J366" s="251"/>
      <c r="K366" s="251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156</v>
      </c>
      <c r="AU366" s="261" t="s">
        <v>154</v>
      </c>
      <c r="AV366" s="13" t="s">
        <v>154</v>
      </c>
      <c r="AW366" s="13" t="s">
        <v>34</v>
      </c>
      <c r="AX366" s="13" t="s">
        <v>86</v>
      </c>
      <c r="AY366" s="261" t="s">
        <v>148</v>
      </c>
    </row>
    <row r="367" s="2" customFormat="1" ht="21.75" customHeight="1">
      <c r="A367" s="39"/>
      <c r="B367" s="40"/>
      <c r="C367" s="236" t="s">
        <v>505</v>
      </c>
      <c r="D367" s="236" t="s">
        <v>150</v>
      </c>
      <c r="E367" s="237" t="s">
        <v>506</v>
      </c>
      <c r="F367" s="238" t="s">
        <v>507</v>
      </c>
      <c r="G367" s="239" t="s">
        <v>388</v>
      </c>
      <c r="H367" s="240">
        <v>1</v>
      </c>
      <c r="I367" s="241"/>
      <c r="J367" s="242">
        <f>ROUND(I367*H367,2)</f>
        <v>0</v>
      </c>
      <c r="K367" s="243"/>
      <c r="L367" s="45"/>
      <c r="M367" s="244" t="s">
        <v>1</v>
      </c>
      <c r="N367" s="245" t="s">
        <v>44</v>
      </c>
      <c r="O367" s="92"/>
      <c r="P367" s="246">
        <f>O367*H367</f>
        <v>0</v>
      </c>
      <c r="Q367" s="246">
        <v>0.015599999999999999</v>
      </c>
      <c r="R367" s="246">
        <f>Q367*H367</f>
        <v>0.015599999999999999</v>
      </c>
      <c r="S367" s="246">
        <v>0</v>
      </c>
      <c r="T367" s="24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8" t="s">
        <v>250</v>
      </c>
      <c r="AT367" s="248" t="s">
        <v>150</v>
      </c>
      <c r="AU367" s="248" t="s">
        <v>154</v>
      </c>
      <c r="AY367" s="18" t="s">
        <v>148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8" t="s">
        <v>154</v>
      </c>
      <c r="BK367" s="249">
        <f>ROUND(I367*H367,2)</f>
        <v>0</v>
      </c>
      <c r="BL367" s="18" t="s">
        <v>250</v>
      </c>
      <c r="BM367" s="248" t="s">
        <v>508</v>
      </c>
    </row>
    <row r="368" s="13" customFormat="1">
      <c r="A368" s="13"/>
      <c r="B368" s="250"/>
      <c r="C368" s="251"/>
      <c r="D368" s="252" t="s">
        <v>156</v>
      </c>
      <c r="E368" s="253" t="s">
        <v>1</v>
      </c>
      <c r="F368" s="254" t="s">
        <v>509</v>
      </c>
      <c r="G368" s="251"/>
      <c r="H368" s="255">
        <v>1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156</v>
      </c>
      <c r="AU368" s="261" t="s">
        <v>154</v>
      </c>
      <c r="AV368" s="13" t="s">
        <v>154</v>
      </c>
      <c r="AW368" s="13" t="s">
        <v>34</v>
      </c>
      <c r="AX368" s="13" t="s">
        <v>86</v>
      </c>
      <c r="AY368" s="261" t="s">
        <v>148</v>
      </c>
    </row>
    <row r="369" s="2" customFormat="1" ht="21.75" customHeight="1">
      <c r="A369" s="39"/>
      <c r="B369" s="40"/>
      <c r="C369" s="236" t="s">
        <v>510</v>
      </c>
      <c r="D369" s="236" t="s">
        <v>150</v>
      </c>
      <c r="E369" s="237" t="s">
        <v>511</v>
      </c>
      <c r="F369" s="238" t="s">
        <v>512</v>
      </c>
      <c r="G369" s="239" t="s">
        <v>299</v>
      </c>
      <c r="H369" s="240">
        <v>0.067000000000000004</v>
      </c>
      <c r="I369" s="241"/>
      <c r="J369" s="242">
        <f>ROUND(I369*H369,2)</f>
        <v>0</v>
      </c>
      <c r="K369" s="243"/>
      <c r="L369" s="45"/>
      <c r="M369" s="244" t="s">
        <v>1</v>
      </c>
      <c r="N369" s="245" t="s">
        <v>44</v>
      </c>
      <c r="O369" s="92"/>
      <c r="P369" s="246">
        <f>O369*H369</f>
        <v>0</v>
      </c>
      <c r="Q369" s="246">
        <v>0</v>
      </c>
      <c r="R369" s="246">
        <f>Q369*H369</f>
        <v>0</v>
      </c>
      <c r="S369" s="246">
        <v>0</v>
      </c>
      <c r="T369" s="24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8" t="s">
        <v>250</v>
      </c>
      <c r="AT369" s="248" t="s">
        <v>150</v>
      </c>
      <c r="AU369" s="248" t="s">
        <v>154</v>
      </c>
      <c r="AY369" s="18" t="s">
        <v>148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8" t="s">
        <v>154</v>
      </c>
      <c r="BK369" s="249">
        <f>ROUND(I369*H369,2)</f>
        <v>0</v>
      </c>
      <c r="BL369" s="18" t="s">
        <v>250</v>
      </c>
      <c r="BM369" s="248" t="s">
        <v>513</v>
      </c>
    </row>
    <row r="370" s="12" customFormat="1" ht="22.8" customHeight="1">
      <c r="A370" s="12"/>
      <c r="B370" s="221"/>
      <c r="C370" s="222"/>
      <c r="D370" s="223" t="s">
        <v>77</v>
      </c>
      <c r="E370" s="234" t="s">
        <v>514</v>
      </c>
      <c r="F370" s="234" t="s">
        <v>515</v>
      </c>
      <c r="G370" s="222"/>
      <c r="H370" s="222"/>
      <c r="I370" s="225"/>
      <c r="J370" s="235">
        <f>BK370</f>
        <v>0</v>
      </c>
      <c r="K370" s="222"/>
      <c r="L370" s="226"/>
      <c r="M370" s="227"/>
      <c r="N370" s="228"/>
      <c r="O370" s="228"/>
      <c r="P370" s="229">
        <f>SUM(P371:P374)</f>
        <v>0</v>
      </c>
      <c r="Q370" s="228"/>
      <c r="R370" s="229">
        <f>SUM(R371:R374)</f>
        <v>0</v>
      </c>
      <c r="S370" s="228"/>
      <c r="T370" s="230">
        <f>SUM(T371:T374)</f>
        <v>0.54179999999999995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31" t="s">
        <v>154</v>
      </c>
      <c r="AT370" s="232" t="s">
        <v>77</v>
      </c>
      <c r="AU370" s="232" t="s">
        <v>86</v>
      </c>
      <c r="AY370" s="231" t="s">
        <v>148</v>
      </c>
      <c r="BK370" s="233">
        <f>SUM(BK371:BK374)</f>
        <v>0</v>
      </c>
    </row>
    <row r="371" s="2" customFormat="1" ht="16.5" customHeight="1">
      <c r="A371" s="39"/>
      <c r="B371" s="40"/>
      <c r="C371" s="236" t="s">
        <v>516</v>
      </c>
      <c r="D371" s="236" t="s">
        <v>150</v>
      </c>
      <c r="E371" s="237" t="s">
        <v>517</v>
      </c>
      <c r="F371" s="238" t="s">
        <v>518</v>
      </c>
      <c r="G371" s="239" t="s">
        <v>90</v>
      </c>
      <c r="H371" s="240">
        <v>30.100000000000001</v>
      </c>
      <c r="I371" s="241"/>
      <c r="J371" s="242">
        <f>ROUND(I371*H371,2)</f>
        <v>0</v>
      </c>
      <c r="K371" s="243"/>
      <c r="L371" s="45"/>
      <c r="M371" s="244" t="s">
        <v>1</v>
      </c>
      <c r="N371" s="245" t="s">
        <v>44</v>
      </c>
      <c r="O371" s="92"/>
      <c r="P371" s="246">
        <f>O371*H371</f>
        <v>0</v>
      </c>
      <c r="Q371" s="246">
        <v>0</v>
      </c>
      <c r="R371" s="246">
        <f>Q371*H371</f>
        <v>0</v>
      </c>
      <c r="S371" s="246">
        <v>0.017999999999999999</v>
      </c>
      <c r="T371" s="247">
        <f>S371*H371</f>
        <v>0.54179999999999995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8" t="s">
        <v>250</v>
      </c>
      <c r="AT371" s="248" t="s">
        <v>150</v>
      </c>
      <c r="AU371" s="248" t="s">
        <v>154</v>
      </c>
      <c r="AY371" s="18" t="s">
        <v>148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8" t="s">
        <v>154</v>
      </c>
      <c r="BK371" s="249">
        <f>ROUND(I371*H371,2)</f>
        <v>0</v>
      </c>
      <c r="BL371" s="18" t="s">
        <v>250</v>
      </c>
      <c r="BM371" s="248" t="s">
        <v>519</v>
      </c>
    </row>
    <row r="372" s="13" customFormat="1">
      <c r="A372" s="13"/>
      <c r="B372" s="250"/>
      <c r="C372" s="251"/>
      <c r="D372" s="252" t="s">
        <v>156</v>
      </c>
      <c r="E372" s="253" t="s">
        <v>1</v>
      </c>
      <c r="F372" s="254" t="s">
        <v>174</v>
      </c>
      <c r="G372" s="251"/>
      <c r="H372" s="255">
        <v>15.48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156</v>
      </c>
      <c r="AU372" s="261" t="s">
        <v>154</v>
      </c>
      <c r="AV372" s="13" t="s">
        <v>154</v>
      </c>
      <c r="AW372" s="13" t="s">
        <v>34</v>
      </c>
      <c r="AX372" s="13" t="s">
        <v>78</v>
      </c>
      <c r="AY372" s="261" t="s">
        <v>148</v>
      </c>
    </row>
    <row r="373" s="13" customFormat="1">
      <c r="A373" s="13"/>
      <c r="B373" s="250"/>
      <c r="C373" s="251"/>
      <c r="D373" s="252" t="s">
        <v>156</v>
      </c>
      <c r="E373" s="253" t="s">
        <v>1</v>
      </c>
      <c r="F373" s="254" t="s">
        <v>175</v>
      </c>
      <c r="G373" s="251"/>
      <c r="H373" s="255">
        <v>14.619999999999999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156</v>
      </c>
      <c r="AU373" s="261" t="s">
        <v>154</v>
      </c>
      <c r="AV373" s="13" t="s">
        <v>154</v>
      </c>
      <c r="AW373" s="13" t="s">
        <v>34</v>
      </c>
      <c r="AX373" s="13" t="s">
        <v>78</v>
      </c>
      <c r="AY373" s="261" t="s">
        <v>148</v>
      </c>
    </row>
    <row r="374" s="14" customFormat="1">
      <c r="A374" s="14"/>
      <c r="B374" s="262"/>
      <c r="C374" s="263"/>
      <c r="D374" s="252" t="s">
        <v>156</v>
      </c>
      <c r="E374" s="264" t="s">
        <v>1</v>
      </c>
      <c r="F374" s="265" t="s">
        <v>159</v>
      </c>
      <c r="G374" s="263"/>
      <c r="H374" s="266">
        <v>30.100000000000001</v>
      </c>
      <c r="I374" s="267"/>
      <c r="J374" s="263"/>
      <c r="K374" s="263"/>
      <c r="L374" s="268"/>
      <c r="M374" s="269"/>
      <c r="N374" s="270"/>
      <c r="O374" s="270"/>
      <c r="P374" s="270"/>
      <c r="Q374" s="270"/>
      <c r="R374" s="270"/>
      <c r="S374" s="270"/>
      <c r="T374" s="27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2" t="s">
        <v>156</v>
      </c>
      <c r="AU374" s="272" t="s">
        <v>154</v>
      </c>
      <c r="AV374" s="14" t="s">
        <v>153</v>
      </c>
      <c r="AW374" s="14" t="s">
        <v>34</v>
      </c>
      <c r="AX374" s="14" t="s">
        <v>86</v>
      </c>
      <c r="AY374" s="272" t="s">
        <v>148</v>
      </c>
    </row>
    <row r="375" s="12" customFormat="1" ht="22.8" customHeight="1">
      <c r="A375" s="12"/>
      <c r="B375" s="221"/>
      <c r="C375" s="222"/>
      <c r="D375" s="223" t="s">
        <v>77</v>
      </c>
      <c r="E375" s="234" t="s">
        <v>520</v>
      </c>
      <c r="F375" s="234" t="s">
        <v>521</v>
      </c>
      <c r="G375" s="222"/>
      <c r="H375" s="222"/>
      <c r="I375" s="225"/>
      <c r="J375" s="235">
        <f>BK375</f>
        <v>0</v>
      </c>
      <c r="K375" s="222"/>
      <c r="L375" s="226"/>
      <c r="M375" s="227"/>
      <c r="N375" s="228"/>
      <c r="O375" s="228"/>
      <c r="P375" s="229">
        <f>SUM(P376:P406)</f>
        <v>0</v>
      </c>
      <c r="Q375" s="228"/>
      <c r="R375" s="229">
        <f>SUM(R376:R406)</f>
        <v>0.20625000000000002</v>
      </c>
      <c r="S375" s="228"/>
      <c r="T375" s="230">
        <f>SUM(T376:T406)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1" t="s">
        <v>154</v>
      </c>
      <c r="AT375" s="232" t="s">
        <v>77</v>
      </c>
      <c r="AU375" s="232" t="s">
        <v>86</v>
      </c>
      <c r="AY375" s="231" t="s">
        <v>148</v>
      </c>
      <c r="BK375" s="233">
        <f>SUM(BK376:BK406)</f>
        <v>0</v>
      </c>
    </row>
    <row r="376" s="2" customFormat="1" ht="44.25" customHeight="1">
      <c r="A376" s="39"/>
      <c r="B376" s="40"/>
      <c r="C376" s="236" t="s">
        <v>522</v>
      </c>
      <c r="D376" s="236" t="s">
        <v>150</v>
      </c>
      <c r="E376" s="237" t="s">
        <v>523</v>
      </c>
      <c r="F376" s="238" t="s">
        <v>524</v>
      </c>
      <c r="G376" s="239" t="s">
        <v>362</v>
      </c>
      <c r="H376" s="240">
        <v>1</v>
      </c>
      <c r="I376" s="241"/>
      <c r="J376" s="242">
        <f>ROUND(I376*H376,2)</f>
        <v>0</v>
      </c>
      <c r="K376" s="243"/>
      <c r="L376" s="45"/>
      <c r="M376" s="244" t="s">
        <v>1</v>
      </c>
      <c r="N376" s="245" t="s">
        <v>44</v>
      </c>
      <c r="O376" s="92"/>
      <c r="P376" s="246">
        <f>O376*H376</f>
        <v>0</v>
      </c>
      <c r="Q376" s="246">
        <v>0</v>
      </c>
      <c r="R376" s="246">
        <f>Q376*H376</f>
        <v>0</v>
      </c>
      <c r="S376" s="246">
        <v>0</v>
      </c>
      <c r="T376" s="24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8" t="s">
        <v>250</v>
      </c>
      <c r="AT376" s="248" t="s">
        <v>150</v>
      </c>
      <c r="AU376" s="248" t="s">
        <v>154</v>
      </c>
      <c r="AY376" s="18" t="s">
        <v>148</v>
      </c>
      <c r="BE376" s="249">
        <f>IF(N376="základní",J376,0)</f>
        <v>0</v>
      </c>
      <c r="BF376" s="249">
        <f>IF(N376="snížená",J376,0)</f>
        <v>0</v>
      </c>
      <c r="BG376" s="249">
        <f>IF(N376="zákl. přenesená",J376,0)</f>
        <v>0</v>
      </c>
      <c r="BH376" s="249">
        <f>IF(N376="sníž. přenesená",J376,0)</f>
        <v>0</v>
      </c>
      <c r="BI376" s="249">
        <f>IF(N376="nulová",J376,0)</f>
        <v>0</v>
      </c>
      <c r="BJ376" s="18" t="s">
        <v>154</v>
      </c>
      <c r="BK376" s="249">
        <f>ROUND(I376*H376,2)</f>
        <v>0</v>
      </c>
      <c r="BL376" s="18" t="s">
        <v>250</v>
      </c>
      <c r="BM376" s="248" t="s">
        <v>525</v>
      </c>
    </row>
    <row r="377" s="13" customFormat="1">
      <c r="A377" s="13"/>
      <c r="B377" s="250"/>
      <c r="C377" s="251"/>
      <c r="D377" s="252" t="s">
        <v>156</v>
      </c>
      <c r="E377" s="253" t="s">
        <v>1</v>
      </c>
      <c r="F377" s="254" t="s">
        <v>86</v>
      </c>
      <c r="G377" s="251"/>
      <c r="H377" s="255">
        <v>1</v>
      </c>
      <c r="I377" s="256"/>
      <c r="J377" s="251"/>
      <c r="K377" s="251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156</v>
      </c>
      <c r="AU377" s="261" t="s">
        <v>154</v>
      </c>
      <c r="AV377" s="13" t="s">
        <v>154</v>
      </c>
      <c r="AW377" s="13" t="s">
        <v>34</v>
      </c>
      <c r="AX377" s="13" t="s">
        <v>86</v>
      </c>
      <c r="AY377" s="261" t="s">
        <v>148</v>
      </c>
    </row>
    <row r="378" s="2" customFormat="1" ht="21.75" customHeight="1">
      <c r="A378" s="39"/>
      <c r="B378" s="40"/>
      <c r="C378" s="236" t="s">
        <v>526</v>
      </c>
      <c r="D378" s="236" t="s">
        <v>150</v>
      </c>
      <c r="E378" s="237" t="s">
        <v>527</v>
      </c>
      <c r="F378" s="238" t="s">
        <v>528</v>
      </c>
      <c r="G378" s="239" t="s">
        <v>388</v>
      </c>
      <c r="H378" s="240">
        <v>6</v>
      </c>
      <c r="I378" s="241"/>
      <c r="J378" s="242">
        <f>ROUND(I378*H378,2)</f>
        <v>0</v>
      </c>
      <c r="K378" s="243"/>
      <c r="L378" s="45"/>
      <c r="M378" s="244" t="s">
        <v>1</v>
      </c>
      <c r="N378" s="245" t="s">
        <v>44</v>
      </c>
      <c r="O378" s="92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8" t="s">
        <v>250</v>
      </c>
      <c r="AT378" s="248" t="s">
        <v>150</v>
      </c>
      <c r="AU378" s="248" t="s">
        <v>154</v>
      </c>
      <c r="AY378" s="18" t="s">
        <v>148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8" t="s">
        <v>154</v>
      </c>
      <c r="BK378" s="249">
        <f>ROUND(I378*H378,2)</f>
        <v>0</v>
      </c>
      <c r="BL378" s="18" t="s">
        <v>250</v>
      </c>
      <c r="BM378" s="248" t="s">
        <v>529</v>
      </c>
    </row>
    <row r="379" s="13" customFormat="1">
      <c r="A379" s="13"/>
      <c r="B379" s="250"/>
      <c r="C379" s="251"/>
      <c r="D379" s="252" t="s">
        <v>156</v>
      </c>
      <c r="E379" s="253" t="s">
        <v>1</v>
      </c>
      <c r="F379" s="254" t="s">
        <v>530</v>
      </c>
      <c r="G379" s="251"/>
      <c r="H379" s="255">
        <v>3</v>
      </c>
      <c r="I379" s="256"/>
      <c r="J379" s="251"/>
      <c r="K379" s="251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156</v>
      </c>
      <c r="AU379" s="261" t="s">
        <v>154</v>
      </c>
      <c r="AV379" s="13" t="s">
        <v>154</v>
      </c>
      <c r="AW379" s="13" t="s">
        <v>34</v>
      </c>
      <c r="AX379" s="13" t="s">
        <v>78</v>
      </c>
      <c r="AY379" s="261" t="s">
        <v>148</v>
      </c>
    </row>
    <row r="380" s="13" customFormat="1">
      <c r="A380" s="13"/>
      <c r="B380" s="250"/>
      <c r="C380" s="251"/>
      <c r="D380" s="252" t="s">
        <v>156</v>
      </c>
      <c r="E380" s="253" t="s">
        <v>1</v>
      </c>
      <c r="F380" s="254" t="s">
        <v>531</v>
      </c>
      <c r="G380" s="251"/>
      <c r="H380" s="255">
        <v>3</v>
      </c>
      <c r="I380" s="256"/>
      <c r="J380" s="251"/>
      <c r="K380" s="251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156</v>
      </c>
      <c r="AU380" s="261" t="s">
        <v>154</v>
      </c>
      <c r="AV380" s="13" t="s">
        <v>154</v>
      </c>
      <c r="AW380" s="13" t="s">
        <v>34</v>
      </c>
      <c r="AX380" s="13" t="s">
        <v>78</v>
      </c>
      <c r="AY380" s="261" t="s">
        <v>148</v>
      </c>
    </row>
    <row r="381" s="14" customFormat="1">
      <c r="A381" s="14"/>
      <c r="B381" s="262"/>
      <c r="C381" s="263"/>
      <c r="D381" s="252" t="s">
        <v>156</v>
      </c>
      <c r="E381" s="264" t="s">
        <v>1</v>
      </c>
      <c r="F381" s="265" t="s">
        <v>159</v>
      </c>
      <c r="G381" s="263"/>
      <c r="H381" s="266">
        <v>6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2" t="s">
        <v>156</v>
      </c>
      <c r="AU381" s="272" t="s">
        <v>154</v>
      </c>
      <c r="AV381" s="14" t="s">
        <v>153</v>
      </c>
      <c r="AW381" s="14" t="s">
        <v>34</v>
      </c>
      <c r="AX381" s="14" t="s">
        <v>86</v>
      </c>
      <c r="AY381" s="272" t="s">
        <v>148</v>
      </c>
    </row>
    <row r="382" s="2" customFormat="1" ht="21.75" customHeight="1">
      <c r="A382" s="39"/>
      <c r="B382" s="40"/>
      <c r="C382" s="294" t="s">
        <v>532</v>
      </c>
      <c r="D382" s="294" t="s">
        <v>343</v>
      </c>
      <c r="E382" s="295" t="s">
        <v>533</v>
      </c>
      <c r="F382" s="296" t="s">
        <v>534</v>
      </c>
      <c r="G382" s="297" t="s">
        <v>388</v>
      </c>
      <c r="H382" s="298">
        <v>3</v>
      </c>
      <c r="I382" s="299"/>
      <c r="J382" s="300">
        <f>ROUND(I382*H382,2)</f>
        <v>0</v>
      </c>
      <c r="K382" s="301"/>
      <c r="L382" s="302"/>
      <c r="M382" s="303" t="s">
        <v>1</v>
      </c>
      <c r="N382" s="304" t="s">
        <v>44</v>
      </c>
      <c r="O382" s="92"/>
      <c r="P382" s="246">
        <f>O382*H382</f>
        <v>0</v>
      </c>
      <c r="Q382" s="246">
        <v>0.02</v>
      </c>
      <c r="R382" s="246">
        <f>Q382*H382</f>
        <v>0.059999999999999998</v>
      </c>
      <c r="S382" s="246">
        <v>0</v>
      </c>
      <c r="T382" s="24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8" t="s">
        <v>346</v>
      </c>
      <c r="AT382" s="248" t="s">
        <v>343</v>
      </c>
      <c r="AU382" s="248" t="s">
        <v>154</v>
      </c>
      <c r="AY382" s="18" t="s">
        <v>148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8" t="s">
        <v>154</v>
      </c>
      <c r="BK382" s="249">
        <f>ROUND(I382*H382,2)</f>
        <v>0</v>
      </c>
      <c r="BL382" s="18" t="s">
        <v>250</v>
      </c>
      <c r="BM382" s="248" t="s">
        <v>535</v>
      </c>
    </row>
    <row r="383" s="13" customFormat="1">
      <c r="A383" s="13"/>
      <c r="B383" s="250"/>
      <c r="C383" s="251"/>
      <c r="D383" s="252" t="s">
        <v>156</v>
      </c>
      <c r="E383" s="253" t="s">
        <v>1</v>
      </c>
      <c r="F383" s="254" t="s">
        <v>531</v>
      </c>
      <c r="G383" s="251"/>
      <c r="H383" s="255">
        <v>3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156</v>
      </c>
      <c r="AU383" s="261" t="s">
        <v>154</v>
      </c>
      <c r="AV383" s="13" t="s">
        <v>154</v>
      </c>
      <c r="AW383" s="13" t="s">
        <v>34</v>
      </c>
      <c r="AX383" s="13" t="s">
        <v>86</v>
      </c>
      <c r="AY383" s="261" t="s">
        <v>148</v>
      </c>
    </row>
    <row r="384" s="2" customFormat="1" ht="21.75" customHeight="1">
      <c r="A384" s="39"/>
      <c r="B384" s="40"/>
      <c r="C384" s="294" t="s">
        <v>536</v>
      </c>
      <c r="D384" s="294" t="s">
        <v>343</v>
      </c>
      <c r="E384" s="295" t="s">
        <v>537</v>
      </c>
      <c r="F384" s="296" t="s">
        <v>538</v>
      </c>
      <c r="G384" s="297" t="s">
        <v>388</v>
      </c>
      <c r="H384" s="298">
        <v>3</v>
      </c>
      <c r="I384" s="299"/>
      <c r="J384" s="300">
        <f>ROUND(I384*H384,2)</f>
        <v>0</v>
      </c>
      <c r="K384" s="301"/>
      <c r="L384" s="302"/>
      <c r="M384" s="303" t="s">
        <v>1</v>
      </c>
      <c r="N384" s="304" t="s">
        <v>44</v>
      </c>
      <c r="O384" s="92"/>
      <c r="P384" s="246">
        <f>O384*H384</f>
        <v>0</v>
      </c>
      <c r="Q384" s="246">
        <v>0.012999999999999999</v>
      </c>
      <c r="R384" s="246">
        <f>Q384*H384</f>
        <v>0.039</v>
      </c>
      <c r="S384" s="246">
        <v>0</v>
      </c>
      <c r="T384" s="24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8" t="s">
        <v>346</v>
      </c>
      <c r="AT384" s="248" t="s">
        <v>343</v>
      </c>
      <c r="AU384" s="248" t="s">
        <v>154</v>
      </c>
      <c r="AY384" s="18" t="s">
        <v>148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8" t="s">
        <v>154</v>
      </c>
      <c r="BK384" s="249">
        <f>ROUND(I384*H384,2)</f>
        <v>0</v>
      </c>
      <c r="BL384" s="18" t="s">
        <v>250</v>
      </c>
      <c r="BM384" s="248" t="s">
        <v>539</v>
      </c>
    </row>
    <row r="385" s="13" customFormat="1">
      <c r="A385" s="13"/>
      <c r="B385" s="250"/>
      <c r="C385" s="251"/>
      <c r="D385" s="252" t="s">
        <v>156</v>
      </c>
      <c r="E385" s="253" t="s">
        <v>1</v>
      </c>
      <c r="F385" s="254" t="s">
        <v>530</v>
      </c>
      <c r="G385" s="251"/>
      <c r="H385" s="255">
        <v>3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156</v>
      </c>
      <c r="AU385" s="261" t="s">
        <v>154</v>
      </c>
      <c r="AV385" s="13" t="s">
        <v>154</v>
      </c>
      <c r="AW385" s="13" t="s">
        <v>34</v>
      </c>
      <c r="AX385" s="13" t="s">
        <v>86</v>
      </c>
      <c r="AY385" s="261" t="s">
        <v>148</v>
      </c>
    </row>
    <row r="386" s="2" customFormat="1" ht="16.5" customHeight="1">
      <c r="A386" s="39"/>
      <c r="B386" s="40"/>
      <c r="C386" s="236" t="s">
        <v>540</v>
      </c>
      <c r="D386" s="236" t="s">
        <v>150</v>
      </c>
      <c r="E386" s="237" t="s">
        <v>541</v>
      </c>
      <c r="F386" s="238" t="s">
        <v>542</v>
      </c>
      <c r="G386" s="239" t="s">
        <v>388</v>
      </c>
      <c r="H386" s="240">
        <v>6</v>
      </c>
      <c r="I386" s="241"/>
      <c r="J386" s="242">
        <f>ROUND(I386*H386,2)</f>
        <v>0</v>
      </c>
      <c r="K386" s="243"/>
      <c r="L386" s="45"/>
      <c r="M386" s="244" t="s">
        <v>1</v>
      </c>
      <c r="N386" s="245" t="s">
        <v>44</v>
      </c>
      <c r="O386" s="92"/>
      <c r="P386" s="246">
        <f>O386*H386</f>
        <v>0</v>
      </c>
      <c r="Q386" s="246">
        <v>0</v>
      </c>
      <c r="R386" s="246">
        <f>Q386*H386</f>
        <v>0</v>
      </c>
      <c r="S386" s="246">
        <v>0</v>
      </c>
      <c r="T386" s="24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8" t="s">
        <v>250</v>
      </c>
      <c r="AT386" s="248" t="s">
        <v>150</v>
      </c>
      <c r="AU386" s="248" t="s">
        <v>154</v>
      </c>
      <c r="AY386" s="18" t="s">
        <v>148</v>
      </c>
      <c r="BE386" s="249">
        <f>IF(N386="základní",J386,0)</f>
        <v>0</v>
      </c>
      <c r="BF386" s="249">
        <f>IF(N386="snížená",J386,0)</f>
        <v>0</v>
      </c>
      <c r="BG386" s="249">
        <f>IF(N386="zákl. přenesená",J386,0)</f>
        <v>0</v>
      </c>
      <c r="BH386" s="249">
        <f>IF(N386="sníž. přenesená",J386,0)</f>
        <v>0</v>
      </c>
      <c r="BI386" s="249">
        <f>IF(N386="nulová",J386,0)</f>
        <v>0</v>
      </c>
      <c r="BJ386" s="18" t="s">
        <v>154</v>
      </c>
      <c r="BK386" s="249">
        <f>ROUND(I386*H386,2)</f>
        <v>0</v>
      </c>
      <c r="BL386" s="18" t="s">
        <v>250</v>
      </c>
      <c r="BM386" s="248" t="s">
        <v>543</v>
      </c>
    </row>
    <row r="387" s="13" customFormat="1">
      <c r="A387" s="13"/>
      <c r="B387" s="250"/>
      <c r="C387" s="251"/>
      <c r="D387" s="252" t="s">
        <v>156</v>
      </c>
      <c r="E387" s="253" t="s">
        <v>1</v>
      </c>
      <c r="F387" s="254" t="s">
        <v>530</v>
      </c>
      <c r="G387" s="251"/>
      <c r="H387" s="255">
        <v>3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156</v>
      </c>
      <c r="AU387" s="261" t="s">
        <v>154</v>
      </c>
      <c r="AV387" s="13" t="s">
        <v>154</v>
      </c>
      <c r="AW387" s="13" t="s">
        <v>34</v>
      </c>
      <c r="AX387" s="13" t="s">
        <v>78</v>
      </c>
      <c r="AY387" s="261" t="s">
        <v>148</v>
      </c>
    </row>
    <row r="388" s="13" customFormat="1">
      <c r="A388" s="13"/>
      <c r="B388" s="250"/>
      <c r="C388" s="251"/>
      <c r="D388" s="252" t="s">
        <v>156</v>
      </c>
      <c r="E388" s="253" t="s">
        <v>1</v>
      </c>
      <c r="F388" s="254" t="s">
        <v>531</v>
      </c>
      <c r="G388" s="251"/>
      <c r="H388" s="255">
        <v>3</v>
      </c>
      <c r="I388" s="256"/>
      <c r="J388" s="251"/>
      <c r="K388" s="251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156</v>
      </c>
      <c r="AU388" s="261" t="s">
        <v>154</v>
      </c>
      <c r="AV388" s="13" t="s">
        <v>154</v>
      </c>
      <c r="AW388" s="13" t="s">
        <v>34</v>
      </c>
      <c r="AX388" s="13" t="s">
        <v>78</v>
      </c>
      <c r="AY388" s="261" t="s">
        <v>148</v>
      </c>
    </row>
    <row r="389" s="14" customFormat="1">
      <c r="A389" s="14"/>
      <c r="B389" s="262"/>
      <c r="C389" s="263"/>
      <c r="D389" s="252" t="s">
        <v>156</v>
      </c>
      <c r="E389" s="264" t="s">
        <v>1</v>
      </c>
      <c r="F389" s="265" t="s">
        <v>159</v>
      </c>
      <c r="G389" s="263"/>
      <c r="H389" s="266">
        <v>6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156</v>
      </c>
      <c r="AU389" s="272" t="s">
        <v>154</v>
      </c>
      <c r="AV389" s="14" t="s">
        <v>153</v>
      </c>
      <c r="AW389" s="14" t="s">
        <v>34</v>
      </c>
      <c r="AX389" s="14" t="s">
        <v>86</v>
      </c>
      <c r="AY389" s="272" t="s">
        <v>148</v>
      </c>
    </row>
    <row r="390" s="2" customFormat="1" ht="21.75" customHeight="1">
      <c r="A390" s="39"/>
      <c r="B390" s="40"/>
      <c r="C390" s="294" t="s">
        <v>544</v>
      </c>
      <c r="D390" s="294" t="s">
        <v>343</v>
      </c>
      <c r="E390" s="295" t="s">
        <v>545</v>
      </c>
      <c r="F390" s="296" t="s">
        <v>546</v>
      </c>
      <c r="G390" s="297" t="s">
        <v>388</v>
      </c>
      <c r="H390" s="298">
        <v>6</v>
      </c>
      <c r="I390" s="299"/>
      <c r="J390" s="300">
        <f>ROUND(I390*H390,2)</f>
        <v>0</v>
      </c>
      <c r="K390" s="301"/>
      <c r="L390" s="302"/>
      <c r="M390" s="303" t="s">
        <v>1</v>
      </c>
      <c r="N390" s="304" t="s">
        <v>44</v>
      </c>
      <c r="O390" s="92"/>
      <c r="P390" s="246">
        <f>O390*H390</f>
        <v>0</v>
      </c>
      <c r="Q390" s="246">
        <v>0.0011999999999999999</v>
      </c>
      <c r="R390" s="246">
        <f>Q390*H390</f>
        <v>0.0071999999999999998</v>
      </c>
      <c r="S390" s="246">
        <v>0</v>
      </c>
      <c r="T390" s="24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8" t="s">
        <v>346</v>
      </c>
      <c r="AT390" s="248" t="s">
        <v>343</v>
      </c>
      <c r="AU390" s="248" t="s">
        <v>154</v>
      </c>
      <c r="AY390" s="18" t="s">
        <v>148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8" t="s">
        <v>154</v>
      </c>
      <c r="BK390" s="249">
        <f>ROUND(I390*H390,2)</f>
        <v>0</v>
      </c>
      <c r="BL390" s="18" t="s">
        <v>250</v>
      </c>
      <c r="BM390" s="248" t="s">
        <v>547</v>
      </c>
    </row>
    <row r="391" s="13" customFormat="1">
      <c r="A391" s="13"/>
      <c r="B391" s="250"/>
      <c r="C391" s="251"/>
      <c r="D391" s="252" t="s">
        <v>156</v>
      </c>
      <c r="E391" s="253" t="s">
        <v>1</v>
      </c>
      <c r="F391" s="254" t="s">
        <v>530</v>
      </c>
      <c r="G391" s="251"/>
      <c r="H391" s="255">
        <v>3</v>
      </c>
      <c r="I391" s="256"/>
      <c r="J391" s="251"/>
      <c r="K391" s="251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156</v>
      </c>
      <c r="AU391" s="261" t="s">
        <v>154</v>
      </c>
      <c r="AV391" s="13" t="s">
        <v>154</v>
      </c>
      <c r="AW391" s="13" t="s">
        <v>34</v>
      </c>
      <c r="AX391" s="13" t="s">
        <v>78</v>
      </c>
      <c r="AY391" s="261" t="s">
        <v>148</v>
      </c>
    </row>
    <row r="392" s="13" customFormat="1">
      <c r="A392" s="13"/>
      <c r="B392" s="250"/>
      <c r="C392" s="251"/>
      <c r="D392" s="252" t="s">
        <v>156</v>
      </c>
      <c r="E392" s="253" t="s">
        <v>1</v>
      </c>
      <c r="F392" s="254" t="s">
        <v>531</v>
      </c>
      <c r="G392" s="251"/>
      <c r="H392" s="255">
        <v>3</v>
      </c>
      <c r="I392" s="256"/>
      <c r="J392" s="251"/>
      <c r="K392" s="251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156</v>
      </c>
      <c r="AU392" s="261" t="s">
        <v>154</v>
      </c>
      <c r="AV392" s="13" t="s">
        <v>154</v>
      </c>
      <c r="AW392" s="13" t="s">
        <v>34</v>
      </c>
      <c r="AX392" s="13" t="s">
        <v>78</v>
      </c>
      <c r="AY392" s="261" t="s">
        <v>148</v>
      </c>
    </row>
    <row r="393" s="14" customFormat="1">
      <c r="A393" s="14"/>
      <c r="B393" s="262"/>
      <c r="C393" s="263"/>
      <c r="D393" s="252" t="s">
        <v>156</v>
      </c>
      <c r="E393" s="264" t="s">
        <v>1</v>
      </c>
      <c r="F393" s="265" t="s">
        <v>159</v>
      </c>
      <c r="G393" s="263"/>
      <c r="H393" s="266">
        <v>6</v>
      </c>
      <c r="I393" s="267"/>
      <c r="J393" s="263"/>
      <c r="K393" s="263"/>
      <c r="L393" s="268"/>
      <c r="M393" s="269"/>
      <c r="N393" s="270"/>
      <c r="O393" s="270"/>
      <c r="P393" s="270"/>
      <c r="Q393" s="270"/>
      <c r="R393" s="270"/>
      <c r="S393" s="270"/>
      <c r="T393" s="27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2" t="s">
        <v>156</v>
      </c>
      <c r="AU393" s="272" t="s">
        <v>154</v>
      </c>
      <c r="AV393" s="14" t="s">
        <v>153</v>
      </c>
      <c r="AW393" s="14" t="s">
        <v>34</v>
      </c>
      <c r="AX393" s="14" t="s">
        <v>86</v>
      </c>
      <c r="AY393" s="272" t="s">
        <v>148</v>
      </c>
    </row>
    <row r="394" s="2" customFormat="1" ht="21.75" customHeight="1">
      <c r="A394" s="39"/>
      <c r="B394" s="40"/>
      <c r="C394" s="236" t="s">
        <v>548</v>
      </c>
      <c r="D394" s="236" t="s">
        <v>150</v>
      </c>
      <c r="E394" s="237" t="s">
        <v>549</v>
      </c>
      <c r="F394" s="238" t="s">
        <v>550</v>
      </c>
      <c r="G394" s="239" t="s">
        <v>388</v>
      </c>
      <c r="H394" s="240">
        <v>6</v>
      </c>
      <c r="I394" s="241"/>
      <c r="J394" s="242">
        <f>ROUND(I394*H394,2)</f>
        <v>0</v>
      </c>
      <c r="K394" s="243"/>
      <c r="L394" s="45"/>
      <c r="M394" s="244" t="s">
        <v>1</v>
      </c>
      <c r="N394" s="245" t="s">
        <v>44</v>
      </c>
      <c r="O394" s="92"/>
      <c r="P394" s="246">
        <f>O394*H394</f>
        <v>0</v>
      </c>
      <c r="Q394" s="246">
        <v>0.00046999999999999999</v>
      </c>
      <c r="R394" s="246">
        <f>Q394*H394</f>
        <v>0.00282</v>
      </c>
      <c r="S394" s="246">
        <v>0</v>
      </c>
      <c r="T394" s="24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8" t="s">
        <v>250</v>
      </c>
      <c r="AT394" s="248" t="s">
        <v>150</v>
      </c>
      <c r="AU394" s="248" t="s">
        <v>154</v>
      </c>
      <c r="AY394" s="18" t="s">
        <v>148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8" t="s">
        <v>154</v>
      </c>
      <c r="BK394" s="249">
        <f>ROUND(I394*H394,2)</f>
        <v>0</v>
      </c>
      <c r="BL394" s="18" t="s">
        <v>250</v>
      </c>
      <c r="BM394" s="248" t="s">
        <v>551</v>
      </c>
    </row>
    <row r="395" s="13" customFormat="1">
      <c r="A395" s="13"/>
      <c r="B395" s="250"/>
      <c r="C395" s="251"/>
      <c r="D395" s="252" t="s">
        <v>156</v>
      </c>
      <c r="E395" s="253" t="s">
        <v>1</v>
      </c>
      <c r="F395" s="254" t="s">
        <v>530</v>
      </c>
      <c r="G395" s="251"/>
      <c r="H395" s="255">
        <v>3</v>
      </c>
      <c r="I395" s="256"/>
      <c r="J395" s="251"/>
      <c r="K395" s="251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156</v>
      </c>
      <c r="AU395" s="261" t="s">
        <v>154</v>
      </c>
      <c r="AV395" s="13" t="s">
        <v>154</v>
      </c>
      <c r="AW395" s="13" t="s">
        <v>34</v>
      </c>
      <c r="AX395" s="13" t="s">
        <v>78</v>
      </c>
      <c r="AY395" s="261" t="s">
        <v>148</v>
      </c>
    </row>
    <row r="396" s="13" customFormat="1">
      <c r="A396" s="13"/>
      <c r="B396" s="250"/>
      <c r="C396" s="251"/>
      <c r="D396" s="252" t="s">
        <v>156</v>
      </c>
      <c r="E396" s="253" t="s">
        <v>1</v>
      </c>
      <c r="F396" s="254" t="s">
        <v>531</v>
      </c>
      <c r="G396" s="251"/>
      <c r="H396" s="255">
        <v>3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156</v>
      </c>
      <c r="AU396" s="261" t="s">
        <v>154</v>
      </c>
      <c r="AV396" s="13" t="s">
        <v>154</v>
      </c>
      <c r="AW396" s="13" t="s">
        <v>34</v>
      </c>
      <c r="AX396" s="13" t="s">
        <v>78</v>
      </c>
      <c r="AY396" s="261" t="s">
        <v>148</v>
      </c>
    </row>
    <row r="397" s="14" customFormat="1">
      <c r="A397" s="14"/>
      <c r="B397" s="262"/>
      <c r="C397" s="263"/>
      <c r="D397" s="252" t="s">
        <v>156</v>
      </c>
      <c r="E397" s="264" t="s">
        <v>1</v>
      </c>
      <c r="F397" s="265" t="s">
        <v>159</v>
      </c>
      <c r="G397" s="263"/>
      <c r="H397" s="266">
        <v>6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2" t="s">
        <v>156</v>
      </c>
      <c r="AU397" s="272" t="s">
        <v>154</v>
      </c>
      <c r="AV397" s="14" t="s">
        <v>153</v>
      </c>
      <c r="AW397" s="14" t="s">
        <v>34</v>
      </c>
      <c r="AX397" s="14" t="s">
        <v>86</v>
      </c>
      <c r="AY397" s="272" t="s">
        <v>148</v>
      </c>
    </row>
    <row r="398" s="2" customFormat="1" ht="21.75" customHeight="1">
      <c r="A398" s="39"/>
      <c r="B398" s="40"/>
      <c r="C398" s="294" t="s">
        <v>552</v>
      </c>
      <c r="D398" s="294" t="s">
        <v>343</v>
      </c>
      <c r="E398" s="295" t="s">
        <v>553</v>
      </c>
      <c r="F398" s="296" t="s">
        <v>554</v>
      </c>
      <c r="G398" s="297" t="s">
        <v>388</v>
      </c>
      <c r="H398" s="298">
        <v>6</v>
      </c>
      <c r="I398" s="299"/>
      <c r="J398" s="300">
        <f>ROUND(I398*H398,2)</f>
        <v>0</v>
      </c>
      <c r="K398" s="301"/>
      <c r="L398" s="302"/>
      <c r="M398" s="303" t="s">
        <v>1</v>
      </c>
      <c r="N398" s="304" t="s">
        <v>44</v>
      </c>
      <c r="O398" s="92"/>
      <c r="P398" s="246">
        <f>O398*H398</f>
        <v>0</v>
      </c>
      <c r="Q398" s="246">
        <v>0.016</v>
      </c>
      <c r="R398" s="246">
        <f>Q398*H398</f>
        <v>0.096000000000000002</v>
      </c>
      <c r="S398" s="246">
        <v>0</v>
      </c>
      <c r="T398" s="24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8" t="s">
        <v>346</v>
      </c>
      <c r="AT398" s="248" t="s">
        <v>343</v>
      </c>
      <c r="AU398" s="248" t="s">
        <v>154</v>
      </c>
      <c r="AY398" s="18" t="s">
        <v>148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8" t="s">
        <v>154</v>
      </c>
      <c r="BK398" s="249">
        <f>ROUND(I398*H398,2)</f>
        <v>0</v>
      </c>
      <c r="BL398" s="18" t="s">
        <v>250</v>
      </c>
      <c r="BM398" s="248" t="s">
        <v>555</v>
      </c>
    </row>
    <row r="399" s="13" customFormat="1">
      <c r="A399" s="13"/>
      <c r="B399" s="250"/>
      <c r="C399" s="251"/>
      <c r="D399" s="252" t="s">
        <v>156</v>
      </c>
      <c r="E399" s="253" t="s">
        <v>1</v>
      </c>
      <c r="F399" s="254" t="s">
        <v>530</v>
      </c>
      <c r="G399" s="251"/>
      <c r="H399" s="255">
        <v>3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156</v>
      </c>
      <c r="AU399" s="261" t="s">
        <v>154</v>
      </c>
      <c r="AV399" s="13" t="s">
        <v>154</v>
      </c>
      <c r="AW399" s="13" t="s">
        <v>34</v>
      </c>
      <c r="AX399" s="13" t="s">
        <v>78</v>
      </c>
      <c r="AY399" s="261" t="s">
        <v>148</v>
      </c>
    </row>
    <row r="400" s="13" customFormat="1">
      <c r="A400" s="13"/>
      <c r="B400" s="250"/>
      <c r="C400" s="251"/>
      <c r="D400" s="252" t="s">
        <v>156</v>
      </c>
      <c r="E400" s="253" t="s">
        <v>1</v>
      </c>
      <c r="F400" s="254" t="s">
        <v>531</v>
      </c>
      <c r="G400" s="251"/>
      <c r="H400" s="255">
        <v>3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156</v>
      </c>
      <c r="AU400" s="261" t="s">
        <v>154</v>
      </c>
      <c r="AV400" s="13" t="s">
        <v>154</v>
      </c>
      <c r="AW400" s="13" t="s">
        <v>34</v>
      </c>
      <c r="AX400" s="13" t="s">
        <v>78</v>
      </c>
      <c r="AY400" s="261" t="s">
        <v>148</v>
      </c>
    </row>
    <row r="401" s="14" customFormat="1">
      <c r="A401" s="14"/>
      <c r="B401" s="262"/>
      <c r="C401" s="263"/>
      <c r="D401" s="252" t="s">
        <v>156</v>
      </c>
      <c r="E401" s="264" t="s">
        <v>1</v>
      </c>
      <c r="F401" s="265" t="s">
        <v>159</v>
      </c>
      <c r="G401" s="263"/>
      <c r="H401" s="266">
        <v>6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156</v>
      </c>
      <c r="AU401" s="272" t="s">
        <v>154</v>
      </c>
      <c r="AV401" s="14" t="s">
        <v>153</v>
      </c>
      <c r="AW401" s="14" t="s">
        <v>34</v>
      </c>
      <c r="AX401" s="14" t="s">
        <v>86</v>
      </c>
      <c r="AY401" s="272" t="s">
        <v>148</v>
      </c>
    </row>
    <row r="402" s="2" customFormat="1" ht="21.75" customHeight="1">
      <c r="A402" s="39"/>
      <c r="B402" s="40"/>
      <c r="C402" s="236" t="s">
        <v>556</v>
      </c>
      <c r="D402" s="236" t="s">
        <v>150</v>
      </c>
      <c r="E402" s="237" t="s">
        <v>557</v>
      </c>
      <c r="F402" s="238" t="s">
        <v>558</v>
      </c>
      <c r="G402" s="239" t="s">
        <v>388</v>
      </c>
      <c r="H402" s="240">
        <v>1</v>
      </c>
      <c r="I402" s="241"/>
      <c r="J402" s="242">
        <f>ROUND(I402*H402,2)</f>
        <v>0</v>
      </c>
      <c r="K402" s="243"/>
      <c r="L402" s="45"/>
      <c r="M402" s="244" t="s">
        <v>1</v>
      </c>
      <c r="N402" s="245" t="s">
        <v>44</v>
      </c>
      <c r="O402" s="92"/>
      <c r="P402" s="246">
        <f>O402*H402</f>
        <v>0</v>
      </c>
      <c r="Q402" s="246">
        <v>0</v>
      </c>
      <c r="R402" s="246">
        <f>Q402*H402</f>
        <v>0</v>
      </c>
      <c r="S402" s="246">
        <v>0</v>
      </c>
      <c r="T402" s="24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8" t="s">
        <v>250</v>
      </c>
      <c r="AT402" s="248" t="s">
        <v>150</v>
      </c>
      <c r="AU402" s="248" t="s">
        <v>154</v>
      </c>
      <c r="AY402" s="18" t="s">
        <v>148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8" t="s">
        <v>154</v>
      </c>
      <c r="BK402" s="249">
        <f>ROUND(I402*H402,2)</f>
        <v>0</v>
      </c>
      <c r="BL402" s="18" t="s">
        <v>250</v>
      </c>
      <c r="BM402" s="248" t="s">
        <v>559</v>
      </c>
    </row>
    <row r="403" s="13" customFormat="1">
      <c r="A403" s="13"/>
      <c r="B403" s="250"/>
      <c r="C403" s="251"/>
      <c r="D403" s="252" t="s">
        <v>156</v>
      </c>
      <c r="E403" s="253" t="s">
        <v>1</v>
      </c>
      <c r="F403" s="254" t="s">
        <v>560</v>
      </c>
      <c r="G403" s="251"/>
      <c r="H403" s="255">
        <v>1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156</v>
      </c>
      <c r="AU403" s="261" t="s">
        <v>154</v>
      </c>
      <c r="AV403" s="13" t="s">
        <v>154</v>
      </c>
      <c r="AW403" s="13" t="s">
        <v>34</v>
      </c>
      <c r="AX403" s="13" t="s">
        <v>86</v>
      </c>
      <c r="AY403" s="261" t="s">
        <v>148</v>
      </c>
    </row>
    <row r="404" s="2" customFormat="1" ht="21.75" customHeight="1">
      <c r="A404" s="39"/>
      <c r="B404" s="40"/>
      <c r="C404" s="294" t="s">
        <v>561</v>
      </c>
      <c r="D404" s="294" t="s">
        <v>343</v>
      </c>
      <c r="E404" s="295" t="s">
        <v>562</v>
      </c>
      <c r="F404" s="296" t="s">
        <v>563</v>
      </c>
      <c r="G404" s="297" t="s">
        <v>388</v>
      </c>
      <c r="H404" s="298">
        <v>1</v>
      </c>
      <c r="I404" s="299"/>
      <c r="J404" s="300">
        <f>ROUND(I404*H404,2)</f>
        <v>0</v>
      </c>
      <c r="K404" s="301"/>
      <c r="L404" s="302"/>
      <c r="M404" s="303" t="s">
        <v>1</v>
      </c>
      <c r="N404" s="304" t="s">
        <v>44</v>
      </c>
      <c r="O404" s="92"/>
      <c r="P404" s="246">
        <f>O404*H404</f>
        <v>0</v>
      </c>
      <c r="Q404" s="246">
        <v>0.00123</v>
      </c>
      <c r="R404" s="246">
        <f>Q404*H404</f>
        <v>0.00123</v>
      </c>
      <c r="S404" s="246">
        <v>0</v>
      </c>
      <c r="T404" s="24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8" t="s">
        <v>346</v>
      </c>
      <c r="AT404" s="248" t="s">
        <v>343</v>
      </c>
      <c r="AU404" s="248" t="s">
        <v>154</v>
      </c>
      <c r="AY404" s="18" t="s">
        <v>148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8" t="s">
        <v>154</v>
      </c>
      <c r="BK404" s="249">
        <f>ROUND(I404*H404,2)</f>
        <v>0</v>
      </c>
      <c r="BL404" s="18" t="s">
        <v>250</v>
      </c>
      <c r="BM404" s="248" t="s">
        <v>564</v>
      </c>
    </row>
    <row r="405" s="13" customFormat="1">
      <c r="A405" s="13"/>
      <c r="B405" s="250"/>
      <c r="C405" s="251"/>
      <c r="D405" s="252" t="s">
        <v>156</v>
      </c>
      <c r="E405" s="253" t="s">
        <v>1</v>
      </c>
      <c r="F405" s="254" t="s">
        <v>560</v>
      </c>
      <c r="G405" s="251"/>
      <c r="H405" s="255">
        <v>1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156</v>
      </c>
      <c r="AU405" s="261" t="s">
        <v>154</v>
      </c>
      <c r="AV405" s="13" t="s">
        <v>154</v>
      </c>
      <c r="AW405" s="13" t="s">
        <v>34</v>
      </c>
      <c r="AX405" s="13" t="s">
        <v>86</v>
      </c>
      <c r="AY405" s="261" t="s">
        <v>148</v>
      </c>
    </row>
    <row r="406" s="2" customFormat="1" ht="21.75" customHeight="1">
      <c r="A406" s="39"/>
      <c r="B406" s="40"/>
      <c r="C406" s="236" t="s">
        <v>565</v>
      </c>
      <c r="D406" s="236" t="s">
        <v>150</v>
      </c>
      <c r="E406" s="237" t="s">
        <v>566</v>
      </c>
      <c r="F406" s="238" t="s">
        <v>567</v>
      </c>
      <c r="G406" s="239" t="s">
        <v>299</v>
      </c>
      <c r="H406" s="240">
        <v>0.20599999999999999</v>
      </c>
      <c r="I406" s="241"/>
      <c r="J406" s="242">
        <f>ROUND(I406*H406,2)</f>
        <v>0</v>
      </c>
      <c r="K406" s="243"/>
      <c r="L406" s="45"/>
      <c r="M406" s="244" t="s">
        <v>1</v>
      </c>
      <c r="N406" s="245" t="s">
        <v>44</v>
      </c>
      <c r="O406" s="92"/>
      <c r="P406" s="246">
        <f>O406*H406</f>
        <v>0</v>
      </c>
      <c r="Q406" s="246">
        <v>0</v>
      </c>
      <c r="R406" s="246">
        <f>Q406*H406</f>
        <v>0</v>
      </c>
      <c r="S406" s="246">
        <v>0</v>
      </c>
      <c r="T406" s="24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8" t="s">
        <v>250</v>
      </c>
      <c r="AT406" s="248" t="s">
        <v>150</v>
      </c>
      <c r="AU406" s="248" t="s">
        <v>154</v>
      </c>
      <c r="AY406" s="18" t="s">
        <v>148</v>
      </c>
      <c r="BE406" s="249">
        <f>IF(N406="základní",J406,0)</f>
        <v>0</v>
      </c>
      <c r="BF406" s="249">
        <f>IF(N406="snížená",J406,0)</f>
        <v>0</v>
      </c>
      <c r="BG406" s="249">
        <f>IF(N406="zákl. přenesená",J406,0)</f>
        <v>0</v>
      </c>
      <c r="BH406" s="249">
        <f>IF(N406="sníž. přenesená",J406,0)</f>
        <v>0</v>
      </c>
      <c r="BI406" s="249">
        <f>IF(N406="nulová",J406,0)</f>
        <v>0</v>
      </c>
      <c r="BJ406" s="18" t="s">
        <v>154</v>
      </c>
      <c r="BK406" s="249">
        <f>ROUND(I406*H406,2)</f>
        <v>0</v>
      </c>
      <c r="BL406" s="18" t="s">
        <v>250</v>
      </c>
      <c r="BM406" s="248" t="s">
        <v>568</v>
      </c>
    </row>
    <row r="407" s="12" customFormat="1" ht="22.8" customHeight="1">
      <c r="A407" s="12"/>
      <c r="B407" s="221"/>
      <c r="C407" s="222"/>
      <c r="D407" s="223" t="s">
        <v>77</v>
      </c>
      <c r="E407" s="234" t="s">
        <v>569</v>
      </c>
      <c r="F407" s="234" t="s">
        <v>570</v>
      </c>
      <c r="G407" s="222"/>
      <c r="H407" s="222"/>
      <c r="I407" s="225"/>
      <c r="J407" s="235">
        <f>BK407</f>
        <v>0</v>
      </c>
      <c r="K407" s="222"/>
      <c r="L407" s="226"/>
      <c r="M407" s="227"/>
      <c r="N407" s="228"/>
      <c r="O407" s="228"/>
      <c r="P407" s="229">
        <f>SUM(P408:P439)</f>
        <v>0</v>
      </c>
      <c r="Q407" s="228"/>
      <c r="R407" s="229">
        <f>SUM(R408:R439)</f>
        <v>0.18891040000000001</v>
      </c>
      <c r="S407" s="228"/>
      <c r="T407" s="230">
        <f>SUM(T408:T439)</f>
        <v>0.539219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31" t="s">
        <v>154</v>
      </c>
      <c r="AT407" s="232" t="s">
        <v>77</v>
      </c>
      <c r="AU407" s="232" t="s">
        <v>86</v>
      </c>
      <c r="AY407" s="231" t="s">
        <v>148</v>
      </c>
      <c r="BK407" s="233">
        <f>SUM(BK408:BK439)</f>
        <v>0</v>
      </c>
    </row>
    <row r="408" s="2" customFormat="1" ht="16.5" customHeight="1">
      <c r="A408" s="39"/>
      <c r="B408" s="40"/>
      <c r="C408" s="236" t="s">
        <v>571</v>
      </c>
      <c r="D408" s="236" t="s">
        <v>150</v>
      </c>
      <c r="E408" s="237" t="s">
        <v>572</v>
      </c>
      <c r="F408" s="238" t="s">
        <v>573</v>
      </c>
      <c r="G408" s="239" t="s">
        <v>90</v>
      </c>
      <c r="H408" s="240">
        <v>6.4199999999999999</v>
      </c>
      <c r="I408" s="241"/>
      <c r="J408" s="242">
        <f>ROUND(I408*H408,2)</f>
        <v>0</v>
      </c>
      <c r="K408" s="243"/>
      <c r="L408" s="45"/>
      <c r="M408" s="244" t="s">
        <v>1</v>
      </c>
      <c r="N408" s="245" t="s">
        <v>44</v>
      </c>
      <c r="O408" s="92"/>
      <c r="P408" s="246">
        <f>O408*H408</f>
        <v>0</v>
      </c>
      <c r="Q408" s="246">
        <v>0.00029999999999999997</v>
      </c>
      <c r="R408" s="246">
        <f>Q408*H408</f>
        <v>0.0019259999999999998</v>
      </c>
      <c r="S408" s="246">
        <v>0</v>
      </c>
      <c r="T408" s="24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8" t="s">
        <v>250</v>
      </c>
      <c r="AT408" s="248" t="s">
        <v>150</v>
      </c>
      <c r="AU408" s="248" t="s">
        <v>154</v>
      </c>
      <c r="AY408" s="18" t="s">
        <v>148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8" t="s">
        <v>154</v>
      </c>
      <c r="BK408" s="249">
        <f>ROUND(I408*H408,2)</f>
        <v>0</v>
      </c>
      <c r="BL408" s="18" t="s">
        <v>250</v>
      </c>
      <c r="BM408" s="248" t="s">
        <v>574</v>
      </c>
    </row>
    <row r="409" s="13" customFormat="1">
      <c r="A409" s="13"/>
      <c r="B409" s="250"/>
      <c r="C409" s="251"/>
      <c r="D409" s="252" t="s">
        <v>156</v>
      </c>
      <c r="E409" s="253" t="s">
        <v>1</v>
      </c>
      <c r="F409" s="254" t="s">
        <v>177</v>
      </c>
      <c r="G409" s="251"/>
      <c r="H409" s="255">
        <v>1.3200000000000001</v>
      </c>
      <c r="I409" s="256"/>
      <c r="J409" s="251"/>
      <c r="K409" s="251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156</v>
      </c>
      <c r="AU409" s="261" t="s">
        <v>154</v>
      </c>
      <c r="AV409" s="13" t="s">
        <v>154</v>
      </c>
      <c r="AW409" s="13" t="s">
        <v>34</v>
      </c>
      <c r="AX409" s="13" t="s">
        <v>78</v>
      </c>
      <c r="AY409" s="261" t="s">
        <v>148</v>
      </c>
    </row>
    <row r="410" s="13" customFormat="1">
      <c r="A410" s="13"/>
      <c r="B410" s="250"/>
      <c r="C410" s="251"/>
      <c r="D410" s="252" t="s">
        <v>156</v>
      </c>
      <c r="E410" s="253" t="s">
        <v>1</v>
      </c>
      <c r="F410" s="254" t="s">
        <v>178</v>
      </c>
      <c r="G410" s="251"/>
      <c r="H410" s="255">
        <v>3.6000000000000001</v>
      </c>
      <c r="I410" s="256"/>
      <c r="J410" s="251"/>
      <c r="K410" s="251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156</v>
      </c>
      <c r="AU410" s="261" t="s">
        <v>154</v>
      </c>
      <c r="AV410" s="13" t="s">
        <v>154</v>
      </c>
      <c r="AW410" s="13" t="s">
        <v>34</v>
      </c>
      <c r="AX410" s="13" t="s">
        <v>78</v>
      </c>
      <c r="AY410" s="261" t="s">
        <v>148</v>
      </c>
    </row>
    <row r="411" s="13" customFormat="1">
      <c r="A411" s="13"/>
      <c r="B411" s="250"/>
      <c r="C411" s="251"/>
      <c r="D411" s="252" t="s">
        <v>156</v>
      </c>
      <c r="E411" s="253" t="s">
        <v>1</v>
      </c>
      <c r="F411" s="254" t="s">
        <v>179</v>
      </c>
      <c r="G411" s="251"/>
      <c r="H411" s="255">
        <v>1.5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156</v>
      </c>
      <c r="AU411" s="261" t="s">
        <v>154</v>
      </c>
      <c r="AV411" s="13" t="s">
        <v>154</v>
      </c>
      <c r="AW411" s="13" t="s">
        <v>34</v>
      </c>
      <c r="AX411" s="13" t="s">
        <v>78</v>
      </c>
      <c r="AY411" s="261" t="s">
        <v>148</v>
      </c>
    </row>
    <row r="412" s="14" customFormat="1">
      <c r="A412" s="14"/>
      <c r="B412" s="262"/>
      <c r="C412" s="263"/>
      <c r="D412" s="252" t="s">
        <v>156</v>
      </c>
      <c r="E412" s="264" t="s">
        <v>1</v>
      </c>
      <c r="F412" s="265" t="s">
        <v>159</v>
      </c>
      <c r="G412" s="263"/>
      <c r="H412" s="266">
        <v>6.4199999999999999</v>
      </c>
      <c r="I412" s="267"/>
      <c r="J412" s="263"/>
      <c r="K412" s="263"/>
      <c r="L412" s="268"/>
      <c r="M412" s="269"/>
      <c r="N412" s="270"/>
      <c r="O412" s="270"/>
      <c r="P412" s="270"/>
      <c r="Q412" s="270"/>
      <c r="R412" s="270"/>
      <c r="S412" s="270"/>
      <c r="T412" s="27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2" t="s">
        <v>156</v>
      </c>
      <c r="AU412" s="272" t="s">
        <v>154</v>
      </c>
      <c r="AV412" s="14" t="s">
        <v>153</v>
      </c>
      <c r="AW412" s="14" t="s">
        <v>34</v>
      </c>
      <c r="AX412" s="14" t="s">
        <v>86</v>
      </c>
      <c r="AY412" s="272" t="s">
        <v>148</v>
      </c>
    </row>
    <row r="413" s="2" customFormat="1" ht="21.75" customHeight="1">
      <c r="A413" s="39"/>
      <c r="B413" s="40"/>
      <c r="C413" s="236" t="s">
        <v>575</v>
      </c>
      <c r="D413" s="236" t="s">
        <v>150</v>
      </c>
      <c r="E413" s="237" t="s">
        <v>576</v>
      </c>
      <c r="F413" s="238" t="s">
        <v>577</v>
      </c>
      <c r="G413" s="239" t="s">
        <v>240</v>
      </c>
      <c r="H413" s="240">
        <v>9.8000000000000007</v>
      </c>
      <c r="I413" s="241"/>
      <c r="J413" s="242">
        <f>ROUND(I413*H413,2)</f>
        <v>0</v>
      </c>
      <c r="K413" s="243"/>
      <c r="L413" s="45"/>
      <c r="M413" s="244" t="s">
        <v>1</v>
      </c>
      <c r="N413" s="245" t="s">
        <v>44</v>
      </c>
      <c r="O413" s="92"/>
      <c r="P413" s="246">
        <f>O413*H413</f>
        <v>0</v>
      </c>
      <c r="Q413" s="246">
        <v>0</v>
      </c>
      <c r="R413" s="246">
        <f>Q413*H413</f>
        <v>0</v>
      </c>
      <c r="S413" s="246">
        <v>0.01174</v>
      </c>
      <c r="T413" s="247">
        <f>S413*H413</f>
        <v>0.11505200000000002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8" t="s">
        <v>250</v>
      </c>
      <c r="AT413" s="248" t="s">
        <v>150</v>
      </c>
      <c r="AU413" s="248" t="s">
        <v>154</v>
      </c>
      <c r="AY413" s="18" t="s">
        <v>148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8" t="s">
        <v>154</v>
      </c>
      <c r="BK413" s="249">
        <f>ROUND(I413*H413,2)</f>
        <v>0</v>
      </c>
      <c r="BL413" s="18" t="s">
        <v>250</v>
      </c>
      <c r="BM413" s="248" t="s">
        <v>578</v>
      </c>
    </row>
    <row r="414" s="13" customFormat="1">
      <c r="A414" s="13"/>
      <c r="B414" s="250"/>
      <c r="C414" s="251"/>
      <c r="D414" s="252" t="s">
        <v>156</v>
      </c>
      <c r="E414" s="253" t="s">
        <v>1</v>
      </c>
      <c r="F414" s="254" t="s">
        <v>579</v>
      </c>
      <c r="G414" s="251"/>
      <c r="H414" s="255">
        <v>9.8000000000000007</v>
      </c>
      <c r="I414" s="256"/>
      <c r="J414" s="251"/>
      <c r="K414" s="251"/>
      <c r="L414" s="257"/>
      <c r="M414" s="258"/>
      <c r="N414" s="259"/>
      <c r="O414" s="259"/>
      <c r="P414" s="259"/>
      <c r="Q414" s="259"/>
      <c r="R414" s="259"/>
      <c r="S414" s="259"/>
      <c r="T414" s="26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1" t="s">
        <v>156</v>
      </c>
      <c r="AU414" s="261" t="s">
        <v>154</v>
      </c>
      <c r="AV414" s="13" t="s">
        <v>154</v>
      </c>
      <c r="AW414" s="13" t="s">
        <v>34</v>
      </c>
      <c r="AX414" s="13" t="s">
        <v>78</v>
      </c>
      <c r="AY414" s="261" t="s">
        <v>148</v>
      </c>
    </row>
    <row r="415" s="14" customFormat="1">
      <c r="A415" s="14"/>
      <c r="B415" s="262"/>
      <c r="C415" s="263"/>
      <c r="D415" s="252" t="s">
        <v>156</v>
      </c>
      <c r="E415" s="264" t="s">
        <v>1</v>
      </c>
      <c r="F415" s="265" t="s">
        <v>159</v>
      </c>
      <c r="G415" s="263"/>
      <c r="H415" s="266">
        <v>9.8000000000000007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156</v>
      </c>
      <c r="AU415" s="272" t="s">
        <v>154</v>
      </c>
      <c r="AV415" s="14" t="s">
        <v>153</v>
      </c>
      <c r="AW415" s="14" t="s">
        <v>34</v>
      </c>
      <c r="AX415" s="14" t="s">
        <v>86</v>
      </c>
      <c r="AY415" s="272" t="s">
        <v>148</v>
      </c>
    </row>
    <row r="416" s="2" customFormat="1" ht="21.75" customHeight="1">
      <c r="A416" s="39"/>
      <c r="B416" s="40"/>
      <c r="C416" s="236" t="s">
        <v>580</v>
      </c>
      <c r="D416" s="236" t="s">
        <v>150</v>
      </c>
      <c r="E416" s="237" t="s">
        <v>581</v>
      </c>
      <c r="F416" s="238" t="s">
        <v>582</v>
      </c>
      <c r="G416" s="239" t="s">
        <v>240</v>
      </c>
      <c r="H416" s="240">
        <v>4</v>
      </c>
      <c r="I416" s="241"/>
      <c r="J416" s="242">
        <f>ROUND(I416*H416,2)</f>
        <v>0</v>
      </c>
      <c r="K416" s="243"/>
      <c r="L416" s="45"/>
      <c r="M416" s="244" t="s">
        <v>1</v>
      </c>
      <c r="N416" s="245" t="s">
        <v>44</v>
      </c>
      <c r="O416" s="92"/>
      <c r="P416" s="246">
        <f>O416*H416</f>
        <v>0</v>
      </c>
      <c r="Q416" s="246">
        <v>0.00042999999999999999</v>
      </c>
      <c r="R416" s="246">
        <f>Q416*H416</f>
        <v>0.00172</v>
      </c>
      <c r="S416" s="246">
        <v>0</v>
      </c>
      <c r="T416" s="24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8" t="s">
        <v>250</v>
      </c>
      <c r="AT416" s="248" t="s">
        <v>150</v>
      </c>
      <c r="AU416" s="248" t="s">
        <v>154</v>
      </c>
      <c r="AY416" s="18" t="s">
        <v>148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8" t="s">
        <v>154</v>
      </c>
      <c r="BK416" s="249">
        <f>ROUND(I416*H416,2)</f>
        <v>0</v>
      </c>
      <c r="BL416" s="18" t="s">
        <v>250</v>
      </c>
      <c r="BM416" s="248" t="s">
        <v>583</v>
      </c>
    </row>
    <row r="417" s="13" customFormat="1">
      <c r="A417" s="13"/>
      <c r="B417" s="250"/>
      <c r="C417" s="251"/>
      <c r="D417" s="252" t="s">
        <v>156</v>
      </c>
      <c r="E417" s="253" t="s">
        <v>1</v>
      </c>
      <c r="F417" s="254" t="s">
        <v>584</v>
      </c>
      <c r="G417" s="251"/>
      <c r="H417" s="255">
        <v>4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156</v>
      </c>
      <c r="AU417" s="261" t="s">
        <v>154</v>
      </c>
      <c r="AV417" s="13" t="s">
        <v>154</v>
      </c>
      <c r="AW417" s="13" t="s">
        <v>34</v>
      </c>
      <c r="AX417" s="13" t="s">
        <v>78</v>
      </c>
      <c r="AY417" s="261" t="s">
        <v>148</v>
      </c>
    </row>
    <row r="418" s="14" customFormat="1">
      <c r="A418" s="14"/>
      <c r="B418" s="262"/>
      <c r="C418" s="263"/>
      <c r="D418" s="252" t="s">
        <v>156</v>
      </c>
      <c r="E418" s="264" t="s">
        <v>1</v>
      </c>
      <c r="F418" s="265" t="s">
        <v>159</v>
      </c>
      <c r="G418" s="263"/>
      <c r="H418" s="266">
        <v>4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2" t="s">
        <v>156</v>
      </c>
      <c r="AU418" s="272" t="s">
        <v>154</v>
      </c>
      <c r="AV418" s="14" t="s">
        <v>153</v>
      </c>
      <c r="AW418" s="14" t="s">
        <v>34</v>
      </c>
      <c r="AX418" s="14" t="s">
        <v>86</v>
      </c>
      <c r="AY418" s="272" t="s">
        <v>148</v>
      </c>
    </row>
    <row r="419" s="2" customFormat="1" ht="33" customHeight="1">
      <c r="A419" s="39"/>
      <c r="B419" s="40"/>
      <c r="C419" s="294" t="s">
        <v>585</v>
      </c>
      <c r="D419" s="294" t="s">
        <v>343</v>
      </c>
      <c r="E419" s="295" t="s">
        <v>586</v>
      </c>
      <c r="F419" s="296" t="s">
        <v>587</v>
      </c>
      <c r="G419" s="297" t="s">
        <v>90</v>
      </c>
      <c r="H419" s="298">
        <v>0.44</v>
      </c>
      <c r="I419" s="299"/>
      <c r="J419" s="300">
        <f>ROUND(I419*H419,2)</f>
        <v>0</v>
      </c>
      <c r="K419" s="301"/>
      <c r="L419" s="302"/>
      <c r="M419" s="303" t="s">
        <v>1</v>
      </c>
      <c r="N419" s="304" t="s">
        <v>44</v>
      </c>
      <c r="O419" s="92"/>
      <c r="P419" s="246">
        <f>O419*H419</f>
        <v>0</v>
      </c>
      <c r="Q419" s="246">
        <v>0.019199999999999998</v>
      </c>
      <c r="R419" s="246">
        <f>Q419*H419</f>
        <v>0.0084479999999999989</v>
      </c>
      <c r="S419" s="246">
        <v>0</v>
      </c>
      <c r="T419" s="24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8" t="s">
        <v>346</v>
      </c>
      <c r="AT419" s="248" t="s">
        <v>343</v>
      </c>
      <c r="AU419" s="248" t="s">
        <v>154</v>
      </c>
      <c r="AY419" s="18" t="s">
        <v>148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8" t="s">
        <v>154</v>
      </c>
      <c r="BK419" s="249">
        <f>ROUND(I419*H419,2)</f>
        <v>0</v>
      </c>
      <c r="BL419" s="18" t="s">
        <v>250</v>
      </c>
      <c r="BM419" s="248" t="s">
        <v>588</v>
      </c>
    </row>
    <row r="420" s="13" customFormat="1">
      <c r="A420" s="13"/>
      <c r="B420" s="250"/>
      <c r="C420" s="251"/>
      <c r="D420" s="252" t="s">
        <v>156</v>
      </c>
      <c r="E420" s="253" t="s">
        <v>1</v>
      </c>
      <c r="F420" s="254" t="s">
        <v>589</v>
      </c>
      <c r="G420" s="251"/>
      <c r="H420" s="255">
        <v>0.40000000000000002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156</v>
      </c>
      <c r="AU420" s="261" t="s">
        <v>154</v>
      </c>
      <c r="AV420" s="13" t="s">
        <v>154</v>
      </c>
      <c r="AW420" s="13" t="s">
        <v>34</v>
      </c>
      <c r="AX420" s="13" t="s">
        <v>86</v>
      </c>
      <c r="AY420" s="261" t="s">
        <v>148</v>
      </c>
    </row>
    <row r="421" s="13" customFormat="1">
      <c r="A421" s="13"/>
      <c r="B421" s="250"/>
      <c r="C421" s="251"/>
      <c r="D421" s="252" t="s">
        <v>156</v>
      </c>
      <c r="E421" s="251"/>
      <c r="F421" s="254" t="s">
        <v>590</v>
      </c>
      <c r="G421" s="251"/>
      <c r="H421" s="255">
        <v>0.44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156</v>
      </c>
      <c r="AU421" s="261" t="s">
        <v>154</v>
      </c>
      <c r="AV421" s="13" t="s">
        <v>154</v>
      </c>
      <c r="AW421" s="13" t="s">
        <v>4</v>
      </c>
      <c r="AX421" s="13" t="s">
        <v>86</v>
      </c>
      <c r="AY421" s="261" t="s">
        <v>148</v>
      </c>
    </row>
    <row r="422" s="2" customFormat="1" ht="21.75" customHeight="1">
      <c r="A422" s="39"/>
      <c r="B422" s="40"/>
      <c r="C422" s="236" t="s">
        <v>591</v>
      </c>
      <c r="D422" s="236" t="s">
        <v>150</v>
      </c>
      <c r="E422" s="237" t="s">
        <v>592</v>
      </c>
      <c r="F422" s="238" t="s">
        <v>593</v>
      </c>
      <c r="G422" s="239" t="s">
        <v>90</v>
      </c>
      <c r="H422" s="240">
        <v>5.0999999999999996</v>
      </c>
      <c r="I422" s="241"/>
      <c r="J422" s="242">
        <f>ROUND(I422*H422,2)</f>
        <v>0</v>
      </c>
      <c r="K422" s="243"/>
      <c r="L422" s="45"/>
      <c r="M422" s="244" t="s">
        <v>1</v>
      </c>
      <c r="N422" s="245" t="s">
        <v>44</v>
      </c>
      <c r="O422" s="92"/>
      <c r="P422" s="246">
        <f>O422*H422</f>
        <v>0</v>
      </c>
      <c r="Q422" s="246">
        <v>0</v>
      </c>
      <c r="R422" s="246">
        <f>Q422*H422</f>
        <v>0</v>
      </c>
      <c r="S422" s="246">
        <v>0.083169999999999994</v>
      </c>
      <c r="T422" s="247">
        <f>S422*H422</f>
        <v>0.42416699999999996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8" t="s">
        <v>250</v>
      </c>
      <c r="AT422" s="248" t="s">
        <v>150</v>
      </c>
      <c r="AU422" s="248" t="s">
        <v>154</v>
      </c>
      <c r="AY422" s="18" t="s">
        <v>148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8" t="s">
        <v>154</v>
      </c>
      <c r="BK422" s="249">
        <f>ROUND(I422*H422,2)</f>
        <v>0</v>
      </c>
      <c r="BL422" s="18" t="s">
        <v>250</v>
      </c>
      <c r="BM422" s="248" t="s">
        <v>594</v>
      </c>
    </row>
    <row r="423" s="13" customFormat="1">
      <c r="A423" s="13"/>
      <c r="B423" s="250"/>
      <c r="C423" s="251"/>
      <c r="D423" s="252" t="s">
        <v>156</v>
      </c>
      <c r="E423" s="253" t="s">
        <v>1</v>
      </c>
      <c r="F423" s="254" t="s">
        <v>178</v>
      </c>
      <c r="G423" s="251"/>
      <c r="H423" s="255">
        <v>3.6000000000000001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156</v>
      </c>
      <c r="AU423" s="261" t="s">
        <v>154</v>
      </c>
      <c r="AV423" s="13" t="s">
        <v>154</v>
      </c>
      <c r="AW423" s="13" t="s">
        <v>34</v>
      </c>
      <c r="AX423" s="13" t="s">
        <v>78</v>
      </c>
      <c r="AY423" s="261" t="s">
        <v>148</v>
      </c>
    </row>
    <row r="424" s="13" customFormat="1">
      <c r="A424" s="13"/>
      <c r="B424" s="250"/>
      <c r="C424" s="251"/>
      <c r="D424" s="252" t="s">
        <v>156</v>
      </c>
      <c r="E424" s="253" t="s">
        <v>1</v>
      </c>
      <c r="F424" s="254" t="s">
        <v>179</v>
      </c>
      <c r="G424" s="251"/>
      <c r="H424" s="255">
        <v>1.5</v>
      </c>
      <c r="I424" s="256"/>
      <c r="J424" s="251"/>
      <c r="K424" s="251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156</v>
      </c>
      <c r="AU424" s="261" t="s">
        <v>154</v>
      </c>
      <c r="AV424" s="13" t="s">
        <v>154</v>
      </c>
      <c r="AW424" s="13" t="s">
        <v>34</v>
      </c>
      <c r="AX424" s="13" t="s">
        <v>78</v>
      </c>
      <c r="AY424" s="261" t="s">
        <v>148</v>
      </c>
    </row>
    <row r="425" s="14" customFormat="1">
      <c r="A425" s="14"/>
      <c r="B425" s="262"/>
      <c r="C425" s="263"/>
      <c r="D425" s="252" t="s">
        <v>156</v>
      </c>
      <c r="E425" s="264" t="s">
        <v>1</v>
      </c>
      <c r="F425" s="265" t="s">
        <v>159</v>
      </c>
      <c r="G425" s="263"/>
      <c r="H425" s="266">
        <v>5.0999999999999996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2" t="s">
        <v>156</v>
      </c>
      <c r="AU425" s="272" t="s">
        <v>154</v>
      </c>
      <c r="AV425" s="14" t="s">
        <v>153</v>
      </c>
      <c r="AW425" s="14" t="s">
        <v>34</v>
      </c>
      <c r="AX425" s="14" t="s">
        <v>86</v>
      </c>
      <c r="AY425" s="272" t="s">
        <v>148</v>
      </c>
    </row>
    <row r="426" s="2" customFormat="1" ht="21.75" customHeight="1">
      <c r="A426" s="39"/>
      <c r="B426" s="40"/>
      <c r="C426" s="236" t="s">
        <v>595</v>
      </c>
      <c r="D426" s="236" t="s">
        <v>150</v>
      </c>
      <c r="E426" s="237" t="s">
        <v>596</v>
      </c>
      <c r="F426" s="238" t="s">
        <v>597</v>
      </c>
      <c r="G426" s="239" t="s">
        <v>90</v>
      </c>
      <c r="H426" s="240">
        <v>6.4199999999999999</v>
      </c>
      <c r="I426" s="241"/>
      <c r="J426" s="242">
        <f>ROUND(I426*H426,2)</f>
        <v>0</v>
      </c>
      <c r="K426" s="243"/>
      <c r="L426" s="45"/>
      <c r="M426" s="244" t="s">
        <v>1</v>
      </c>
      <c r="N426" s="245" t="s">
        <v>44</v>
      </c>
      <c r="O426" s="92"/>
      <c r="P426" s="246">
        <f>O426*H426</f>
        <v>0</v>
      </c>
      <c r="Q426" s="246">
        <v>0.0063499999999999997</v>
      </c>
      <c r="R426" s="246">
        <f>Q426*H426</f>
        <v>0.040766999999999998</v>
      </c>
      <c r="S426" s="246">
        <v>0</v>
      </c>
      <c r="T426" s="24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8" t="s">
        <v>250</v>
      </c>
      <c r="AT426" s="248" t="s">
        <v>150</v>
      </c>
      <c r="AU426" s="248" t="s">
        <v>154</v>
      </c>
      <c r="AY426" s="18" t="s">
        <v>148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8" t="s">
        <v>154</v>
      </c>
      <c r="BK426" s="249">
        <f>ROUND(I426*H426,2)</f>
        <v>0</v>
      </c>
      <c r="BL426" s="18" t="s">
        <v>250</v>
      </c>
      <c r="BM426" s="248" t="s">
        <v>598</v>
      </c>
    </row>
    <row r="427" s="13" customFormat="1">
      <c r="A427" s="13"/>
      <c r="B427" s="250"/>
      <c r="C427" s="251"/>
      <c r="D427" s="252" t="s">
        <v>156</v>
      </c>
      <c r="E427" s="253" t="s">
        <v>1</v>
      </c>
      <c r="F427" s="254" t="s">
        <v>177</v>
      </c>
      <c r="G427" s="251"/>
      <c r="H427" s="255">
        <v>1.3200000000000001</v>
      </c>
      <c r="I427" s="256"/>
      <c r="J427" s="251"/>
      <c r="K427" s="251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156</v>
      </c>
      <c r="AU427" s="261" t="s">
        <v>154</v>
      </c>
      <c r="AV427" s="13" t="s">
        <v>154</v>
      </c>
      <c r="AW427" s="13" t="s">
        <v>34</v>
      </c>
      <c r="AX427" s="13" t="s">
        <v>78</v>
      </c>
      <c r="AY427" s="261" t="s">
        <v>148</v>
      </c>
    </row>
    <row r="428" s="13" customFormat="1">
      <c r="A428" s="13"/>
      <c r="B428" s="250"/>
      <c r="C428" s="251"/>
      <c r="D428" s="252" t="s">
        <v>156</v>
      </c>
      <c r="E428" s="253" t="s">
        <v>1</v>
      </c>
      <c r="F428" s="254" t="s">
        <v>178</v>
      </c>
      <c r="G428" s="251"/>
      <c r="H428" s="255">
        <v>3.6000000000000001</v>
      </c>
      <c r="I428" s="256"/>
      <c r="J428" s="251"/>
      <c r="K428" s="251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156</v>
      </c>
      <c r="AU428" s="261" t="s">
        <v>154</v>
      </c>
      <c r="AV428" s="13" t="s">
        <v>154</v>
      </c>
      <c r="AW428" s="13" t="s">
        <v>34</v>
      </c>
      <c r="AX428" s="13" t="s">
        <v>78</v>
      </c>
      <c r="AY428" s="261" t="s">
        <v>148</v>
      </c>
    </row>
    <row r="429" s="13" customFormat="1">
      <c r="A429" s="13"/>
      <c r="B429" s="250"/>
      <c r="C429" s="251"/>
      <c r="D429" s="252" t="s">
        <v>156</v>
      </c>
      <c r="E429" s="253" t="s">
        <v>1</v>
      </c>
      <c r="F429" s="254" t="s">
        <v>179</v>
      </c>
      <c r="G429" s="251"/>
      <c r="H429" s="255">
        <v>1.5</v>
      </c>
      <c r="I429" s="256"/>
      <c r="J429" s="251"/>
      <c r="K429" s="251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156</v>
      </c>
      <c r="AU429" s="261" t="s">
        <v>154</v>
      </c>
      <c r="AV429" s="13" t="s">
        <v>154</v>
      </c>
      <c r="AW429" s="13" t="s">
        <v>34</v>
      </c>
      <c r="AX429" s="13" t="s">
        <v>78</v>
      </c>
      <c r="AY429" s="261" t="s">
        <v>148</v>
      </c>
    </row>
    <row r="430" s="14" customFormat="1">
      <c r="A430" s="14"/>
      <c r="B430" s="262"/>
      <c r="C430" s="263"/>
      <c r="D430" s="252" t="s">
        <v>156</v>
      </c>
      <c r="E430" s="264" t="s">
        <v>1</v>
      </c>
      <c r="F430" s="265" t="s">
        <v>159</v>
      </c>
      <c r="G430" s="263"/>
      <c r="H430" s="266">
        <v>6.4199999999999999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2" t="s">
        <v>156</v>
      </c>
      <c r="AU430" s="272" t="s">
        <v>154</v>
      </c>
      <c r="AV430" s="14" t="s">
        <v>153</v>
      </c>
      <c r="AW430" s="14" t="s">
        <v>34</v>
      </c>
      <c r="AX430" s="14" t="s">
        <v>86</v>
      </c>
      <c r="AY430" s="272" t="s">
        <v>148</v>
      </c>
    </row>
    <row r="431" s="2" customFormat="1" ht="33" customHeight="1">
      <c r="A431" s="39"/>
      <c r="B431" s="40"/>
      <c r="C431" s="294" t="s">
        <v>599</v>
      </c>
      <c r="D431" s="294" t="s">
        <v>343</v>
      </c>
      <c r="E431" s="295" t="s">
        <v>586</v>
      </c>
      <c r="F431" s="296" t="s">
        <v>587</v>
      </c>
      <c r="G431" s="297" t="s">
        <v>90</v>
      </c>
      <c r="H431" s="298">
        <v>7.0620000000000003</v>
      </c>
      <c r="I431" s="299"/>
      <c r="J431" s="300">
        <f>ROUND(I431*H431,2)</f>
        <v>0</v>
      </c>
      <c r="K431" s="301"/>
      <c r="L431" s="302"/>
      <c r="M431" s="303" t="s">
        <v>1</v>
      </c>
      <c r="N431" s="304" t="s">
        <v>44</v>
      </c>
      <c r="O431" s="92"/>
      <c r="P431" s="246">
        <f>O431*H431</f>
        <v>0</v>
      </c>
      <c r="Q431" s="246">
        <v>0.019199999999999998</v>
      </c>
      <c r="R431" s="246">
        <f>Q431*H431</f>
        <v>0.1355904</v>
      </c>
      <c r="S431" s="246">
        <v>0</v>
      </c>
      <c r="T431" s="24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8" t="s">
        <v>346</v>
      </c>
      <c r="AT431" s="248" t="s">
        <v>343</v>
      </c>
      <c r="AU431" s="248" t="s">
        <v>154</v>
      </c>
      <c r="AY431" s="18" t="s">
        <v>148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8" t="s">
        <v>154</v>
      </c>
      <c r="BK431" s="249">
        <f>ROUND(I431*H431,2)</f>
        <v>0</v>
      </c>
      <c r="BL431" s="18" t="s">
        <v>250</v>
      </c>
      <c r="BM431" s="248" t="s">
        <v>600</v>
      </c>
    </row>
    <row r="432" s="13" customFormat="1">
      <c r="A432" s="13"/>
      <c r="B432" s="250"/>
      <c r="C432" s="251"/>
      <c r="D432" s="252" t="s">
        <v>156</v>
      </c>
      <c r="E432" s="253" t="s">
        <v>1</v>
      </c>
      <c r="F432" s="254" t="s">
        <v>601</v>
      </c>
      <c r="G432" s="251"/>
      <c r="H432" s="255">
        <v>6.4199999999999999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156</v>
      </c>
      <c r="AU432" s="261" t="s">
        <v>154</v>
      </c>
      <c r="AV432" s="13" t="s">
        <v>154</v>
      </c>
      <c r="AW432" s="13" t="s">
        <v>34</v>
      </c>
      <c r="AX432" s="13" t="s">
        <v>86</v>
      </c>
      <c r="AY432" s="261" t="s">
        <v>148</v>
      </c>
    </row>
    <row r="433" s="13" customFormat="1">
      <c r="A433" s="13"/>
      <c r="B433" s="250"/>
      <c r="C433" s="251"/>
      <c r="D433" s="252" t="s">
        <v>156</v>
      </c>
      <c r="E433" s="251"/>
      <c r="F433" s="254" t="s">
        <v>602</v>
      </c>
      <c r="G433" s="251"/>
      <c r="H433" s="255">
        <v>7.0620000000000003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156</v>
      </c>
      <c r="AU433" s="261" t="s">
        <v>154</v>
      </c>
      <c r="AV433" s="13" t="s">
        <v>154</v>
      </c>
      <c r="AW433" s="13" t="s">
        <v>4</v>
      </c>
      <c r="AX433" s="13" t="s">
        <v>86</v>
      </c>
      <c r="AY433" s="261" t="s">
        <v>148</v>
      </c>
    </row>
    <row r="434" s="2" customFormat="1" ht="16.5" customHeight="1">
      <c r="A434" s="39"/>
      <c r="B434" s="40"/>
      <c r="C434" s="236" t="s">
        <v>603</v>
      </c>
      <c r="D434" s="236" t="s">
        <v>150</v>
      </c>
      <c r="E434" s="237" t="s">
        <v>604</v>
      </c>
      <c r="F434" s="238" t="s">
        <v>605</v>
      </c>
      <c r="G434" s="239" t="s">
        <v>240</v>
      </c>
      <c r="H434" s="240">
        <v>15.300000000000001</v>
      </c>
      <c r="I434" s="241"/>
      <c r="J434" s="242">
        <f>ROUND(I434*H434,2)</f>
        <v>0</v>
      </c>
      <c r="K434" s="243"/>
      <c r="L434" s="45"/>
      <c r="M434" s="244" t="s">
        <v>1</v>
      </c>
      <c r="N434" s="245" t="s">
        <v>44</v>
      </c>
      <c r="O434" s="92"/>
      <c r="P434" s="246">
        <f>O434*H434</f>
        <v>0</v>
      </c>
      <c r="Q434" s="246">
        <v>3.0000000000000001E-05</v>
      </c>
      <c r="R434" s="246">
        <f>Q434*H434</f>
        <v>0.00045900000000000004</v>
      </c>
      <c r="S434" s="246">
        <v>0</v>
      </c>
      <c r="T434" s="24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8" t="s">
        <v>250</v>
      </c>
      <c r="AT434" s="248" t="s">
        <v>150</v>
      </c>
      <c r="AU434" s="248" t="s">
        <v>154</v>
      </c>
      <c r="AY434" s="18" t="s">
        <v>148</v>
      </c>
      <c r="BE434" s="249">
        <f>IF(N434="základní",J434,0)</f>
        <v>0</v>
      </c>
      <c r="BF434" s="249">
        <f>IF(N434="snížená",J434,0)</f>
        <v>0</v>
      </c>
      <c r="BG434" s="249">
        <f>IF(N434="zákl. přenesená",J434,0)</f>
        <v>0</v>
      </c>
      <c r="BH434" s="249">
        <f>IF(N434="sníž. přenesená",J434,0)</f>
        <v>0</v>
      </c>
      <c r="BI434" s="249">
        <f>IF(N434="nulová",J434,0)</f>
        <v>0</v>
      </c>
      <c r="BJ434" s="18" t="s">
        <v>154</v>
      </c>
      <c r="BK434" s="249">
        <f>ROUND(I434*H434,2)</f>
        <v>0</v>
      </c>
      <c r="BL434" s="18" t="s">
        <v>250</v>
      </c>
      <c r="BM434" s="248" t="s">
        <v>606</v>
      </c>
    </row>
    <row r="435" s="13" customFormat="1">
      <c r="A435" s="13"/>
      <c r="B435" s="250"/>
      <c r="C435" s="251"/>
      <c r="D435" s="252" t="s">
        <v>156</v>
      </c>
      <c r="E435" s="253" t="s">
        <v>1</v>
      </c>
      <c r="F435" s="254" t="s">
        <v>607</v>
      </c>
      <c r="G435" s="251"/>
      <c r="H435" s="255">
        <v>4</v>
      </c>
      <c r="I435" s="256"/>
      <c r="J435" s="251"/>
      <c r="K435" s="251"/>
      <c r="L435" s="257"/>
      <c r="M435" s="258"/>
      <c r="N435" s="259"/>
      <c r="O435" s="259"/>
      <c r="P435" s="259"/>
      <c r="Q435" s="259"/>
      <c r="R435" s="259"/>
      <c r="S435" s="259"/>
      <c r="T435" s="26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1" t="s">
        <v>156</v>
      </c>
      <c r="AU435" s="261" t="s">
        <v>154</v>
      </c>
      <c r="AV435" s="13" t="s">
        <v>154</v>
      </c>
      <c r="AW435" s="13" t="s">
        <v>34</v>
      </c>
      <c r="AX435" s="13" t="s">
        <v>78</v>
      </c>
      <c r="AY435" s="261" t="s">
        <v>148</v>
      </c>
    </row>
    <row r="436" s="13" customFormat="1">
      <c r="A436" s="13"/>
      <c r="B436" s="250"/>
      <c r="C436" s="251"/>
      <c r="D436" s="252" t="s">
        <v>156</v>
      </c>
      <c r="E436" s="253" t="s">
        <v>1</v>
      </c>
      <c r="F436" s="254" t="s">
        <v>608</v>
      </c>
      <c r="G436" s="251"/>
      <c r="H436" s="255">
        <v>6.4000000000000004</v>
      </c>
      <c r="I436" s="256"/>
      <c r="J436" s="251"/>
      <c r="K436" s="251"/>
      <c r="L436" s="257"/>
      <c r="M436" s="258"/>
      <c r="N436" s="259"/>
      <c r="O436" s="259"/>
      <c r="P436" s="259"/>
      <c r="Q436" s="259"/>
      <c r="R436" s="259"/>
      <c r="S436" s="259"/>
      <c r="T436" s="26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1" t="s">
        <v>156</v>
      </c>
      <c r="AU436" s="261" t="s">
        <v>154</v>
      </c>
      <c r="AV436" s="13" t="s">
        <v>154</v>
      </c>
      <c r="AW436" s="13" t="s">
        <v>34</v>
      </c>
      <c r="AX436" s="13" t="s">
        <v>78</v>
      </c>
      <c r="AY436" s="261" t="s">
        <v>148</v>
      </c>
    </row>
    <row r="437" s="13" customFormat="1">
      <c r="A437" s="13"/>
      <c r="B437" s="250"/>
      <c r="C437" s="251"/>
      <c r="D437" s="252" t="s">
        <v>156</v>
      </c>
      <c r="E437" s="253" t="s">
        <v>1</v>
      </c>
      <c r="F437" s="254" t="s">
        <v>609</v>
      </c>
      <c r="G437" s="251"/>
      <c r="H437" s="255">
        <v>4.9000000000000004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156</v>
      </c>
      <c r="AU437" s="261" t="s">
        <v>154</v>
      </c>
      <c r="AV437" s="13" t="s">
        <v>154</v>
      </c>
      <c r="AW437" s="13" t="s">
        <v>34</v>
      </c>
      <c r="AX437" s="13" t="s">
        <v>78</v>
      </c>
      <c r="AY437" s="261" t="s">
        <v>148</v>
      </c>
    </row>
    <row r="438" s="14" customFormat="1">
      <c r="A438" s="14"/>
      <c r="B438" s="262"/>
      <c r="C438" s="263"/>
      <c r="D438" s="252" t="s">
        <v>156</v>
      </c>
      <c r="E438" s="264" t="s">
        <v>1</v>
      </c>
      <c r="F438" s="265" t="s">
        <v>159</v>
      </c>
      <c r="G438" s="263"/>
      <c r="H438" s="266">
        <v>15.300000000000001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2" t="s">
        <v>156</v>
      </c>
      <c r="AU438" s="272" t="s">
        <v>154</v>
      </c>
      <c r="AV438" s="14" t="s">
        <v>153</v>
      </c>
      <c r="AW438" s="14" t="s">
        <v>34</v>
      </c>
      <c r="AX438" s="14" t="s">
        <v>86</v>
      </c>
      <c r="AY438" s="272" t="s">
        <v>148</v>
      </c>
    </row>
    <row r="439" s="2" customFormat="1" ht="21.75" customHeight="1">
      <c r="A439" s="39"/>
      <c r="B439" s="40"/>
      <c r="C439" s="236" t="s">
        <v>610</v>
      </c>
      <c r="D439" s="236" t="s">
        <v>150</v>
      </c>
      <c r="E439" s="237" t="s">
        <v>611</v>
      </c>
      <c r="F439" s="238" t="s">
        <v>612</v>
      </c>
      <c r="G439" s="239" t="s">
        <v>299</v>
      </c>
      <c r="H439" s="240">
        <v>0.189</v>
      </c>
      <c r="I439" s="241"/>
      <c r="J439" s="242">
        <f>ROUND(I439*H439,2)</f>
        <v>0</v>
      </c>
      <c r="K439" s="243"/>
      <c r="L439" s="45"/>
      <c r="M439" s="244" t="s">
        <v>1</v>
      </c>
      <c r="N439" s="245" t="s">
        <v>44</v>
      </c>
      <c r="O439" s="92"/>
      <c r="P439" s="246">
        <f>O439*H439</f>
        <v>0</v>
      </c>
      <c r="Q439" s="246">
        <v>0</v>
      </c>
      <c r="R439" s="246">
        <f>Q439*H439</f>
        <v>0</v>
      </c>
      <c r="S439" s="246">
        <v>0</v>
      </c>
      <c r="T439" s="24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8" t="s">
        <v>250</v>
      </c>
      <c r="AT439" s="248" t="s">
        <v>150</v>
      </c>
      <c r="AU439" s="248" t="s">
        <v>154</v>
      </c>
      <c r="AY439" s="18" t="s">
        <v>148</v>
      </c>
      <c r="BE439" s="249">
        <f>IF(N439="základní",J439,0)</f>
        <v>0</v>
      </c>
      <c r="BF439" s="249">
        <f>IF(N439="snížená",J439,0)</f>
        <v>0</v>
      </c>
      <c r="BG439" s="249">
        <f>IF(N439="zákl. přenesená",J439,0)</f>
        <v>0</v>
      </c>
      <c r="BH439" s="249">
        <f>IF(N439="sníž. přenesená",J439,0)</f>
        <v>0</v>
      </c>
      <c r="BI439" s="249">
        <f>IF(N439="nulová",J439,0)</f>
        <v>0</v>
      </c>
      <c r="BJ439" s="18" t="s">
        <v>154</v>
      </c>
      <c r="BK439" s="249">
        <f>ROUND(I439*H439,2)</f>
        <v>0</v>
      </c>
      <c r="BL439" s="18" t="s">
        <v>250</v>
      </c>
      <c r="BM439" s="248" t="s">
        <v>613</v>
      </c>
    </row>
    <row r="440" s="12" customFormat="1" ht="22.8" customHeight="1">
      <c r="A440" s="12"/>
      <c r="B440" s="221"/>
      <c r="C440" s="222"/>
      <c r="D440" s="223" t="s">
        <v>77</v>
      </c>
      <c r="E440" s="234" t="s">
        <v>614</v>
      </c>
      <c r="F440" s="234" t="s">
        <v>615</v>
      </c>
      <c r="G440" s="222"/>
      <c r="H440" s="222"/>
      <c r="I440" s="225"/>
      <c r="J440" s="235">
        <f>BK440</f>
        <v>0</v>
      </c>
      <c r="K440" s="222"/>
      <c r="L440" s="226"/>
      <c r="M440" s="227"/>
      <c r="N440" s="228"/>
      <c r="O440" s="228"/>
      <c r="P440" s="229">
        <f>SUM(P441:P444)</f>
        <v>0</v>
      </c>
      <c r="Q440" s="228"/>
      <c r="R440" s="229">
        <f>SUM(R441:R444)</f>
        <v>0</v>
      </c>
      <c r="S440" s="228"/>
      <c r="T440" s="230">
        <f>SUM(T441:T444)</f>
        <v>0.75250000000000006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31" t="s">
        <v>154</v>
      </c>
      <c r="AT440" s="232" t="s">
        <v>77</v>
      </c>
      <c r="AU440" s="232" t="s">
        <v>86</v>
      </c>
      <c r="AY440" s="231" t="s">
        <v>148</v>
      </c>
      <c r="BK440" s="233">
        <f>SUM(BK441:BK444)</f>
        <v>0</v>
      </c>
    </row>
    <row r="441" s="2" customFormat="1" ht="21.75" customHeight="1">
      <c r="A441" s="39"/>
      <c r="B441" s="40"/>
      <c r="C441" s="236" t="s">
        <v>616</v>
      </c>
      <c r="D441" s="236" t="s">
        <v>150</v>
      </c>
      <c r="E441" s="237" t="s">
        <v>617</v>
      </c>
      <c r="F441" s="238" t="s">
        <v>618</v>
      </c>
      <c r="G441" s="239" t="s">
        <v>90</v>
      </c>
      <c r="H441" s="240">
        <v>30.100000000000001</v>
      </c>
      <c r="I441" s="241"/>
      <c r="J441" s="242">
        <f>ROUND(I441*H441,2)</f>
        <v>0</v>
      </c>
      <c r="K441" s="243"/>
      <c r="L441" s="45"/>
      <c r="M441" s="244" t="s">
        <v>1</v>
      </c>
      <c r="N441" s="245" t="s">
        <v>44</v>
      </c>
      <c r="O441" s="92"/>
      <c r="P441" s="246">
        <f>O441*H441</f>
        <v>0</v>
      </c>
      <c r="Q441" s="246">
        <v>0</v>
      </c>
      <c r="R441" s="246">
        <f>Q441*H441</f>
        <v>0</v>
      </c>
      <c r="S441" s="246">
        <v>0.025000000000000001</v>
      </c>
      <c r="T441" s="247">
        <f>S441*H441</f>
        <v>0.75250000000000006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8" t="s">
        <v>250</v>
      </c>
      <c r="AT441" s="248" t="s">
        <v>150</v>
      </c>
      <c r="AU441" s="248" t="s">
        <v>154</v>
      </c>
      <c r="AY441" s="18" t="s">
        <v>148</v>
      </c>
      <c r="BE441" s="249">
        <f>IF(N441="základní",J441,0)</f>
        <v>0</v>
      </c>
      <c r="BF441" s="249">
        <f>IF(N441="snížená",J441,0)</f>
        <v>0</v>
      </c>
      <c r="BG441" s="249">
        <f>IF(N441="zákl. přenesená",J441,0)</f>
        <v>0</v>
      </c>
      <c r="BH441" s="249">
        <f>IF(N441="sníž. přenesená",J441,0)</f>
        <v>0</v>
      </c>
      <c r="BI441" s="249">
        <f>IF(N441="nulová",J441,0)</f>
        <v>0</v>
      </c>
      <c r="BJ441" s="18" t="s">
        <v>154</v>
      </c>
      <c r="BK441" s="249">
        <f>ROUND(I441*H441,2)</f>
        <v>0</v>
      </c>
      <c r="BL441" s="18" t="s">
        <v>250</v>
      </c>
      <c r="BM441" s="248" t="s">
        <v>619</v>
      </c>
    </row>
    <row r="442" s="13" customFormat="1">
      <c r="A442" s="13"/>
      <c r="B442" s="250"/>
      <c r="C442" s="251"/>
      <c r="D442" s="252" t="s">
        <v>156</v>
      </c>
      <c r="E442" s="253" t="s">
        <v>1</v>
      </c>
      <c r="F442" s="254" t="s">
        <v>174</v>
      </c>
      <c r="G442" s="251"/>
      <c r="H442" s="255">
        <v>15.48</v>
      </c>
      <c r="I442" s="256"/>
      <c r="J442" s="251"/>
      <c r="K442" s="251"/>
      <c r="L442" s="257"/>
      <c r="M442" s="258"/>
      <c r="N442" s="259"/>
      <c r="O442" s="259"/>
      <c r="P442" s="259"/>
      <c r="Q442" s="259"/>
      <c r="R442" s="259"/>
      <c r="S442" s="259"/>
      <c r="T442" s="26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1" t="s">
        <v>156</v>
      </c>
      <c r="AU442" s="261" t="s">
        <v>154</v>
      </c>
      <c r="AV442" s="13" t="s">
        <v>154</v>
      </c>
      <c r="AW442" s="13" t="s">
        <v>34</v>
      </c>
      <c r="AX442" s="13" t="s">
        <v>78</v>
      </c>
      <c r="AY442" s="261" t="s">
        <v>148</v>
      </c>
    </row>
    <row r="443" s="13" customFormat="1">
      <c r="A443" s="13"/>
      <c r="B443" s="250"/>
      <c r="C443" s="251"/>
      <c r="D443" s="252" t="s">
        <v>156</v>
      </c>
      <c r="E443" s="253" t="s">
        <v>1</v>
      </c>
      <c r="F443" s="254" t="s">
        <v>175</v>
      </c>
      <c r="G443" s="251"/>
      <c r="H443" s="255">
        <v>14.619999999999999</v>
      </c>
      <c r="I443" s="256"/>
      <c r="J443" s="251"/>
      <c r="K443" s="251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156</v>
      </c>
      <c r="AU443" s="261" t="s">
        <v>154</v>
      </c>
      <c r="AV443" s="13" t="s">
        <v>154</v>
      </c>
      <c r="AW443" s="13" t="s">
        <v>34</v>
      </c>
      <c r="AX443" s="13" t="s">
        <v>78</v>
      </c>
      <c r="AY443" s="261" t="s">
        <v>148</v>
      </c>
    </row>
    <row r="444" s="14" customFormat="1">
      <c r="A444" s="14"/>
      <c r="B444" s="262"/>
      <c r="C444" s="263"/>
      <c r="D444" s="252" t="s">
        <v>156</v>
      </c>
      <c r="E444" s="264" t="s">
        <v>1</v>
      </c>
      <c r="F444" s="265" t="s">
        <v>159</v>
      </c>
      <c r="G444" s="263"/>
      <c r="H444" s="266">
        <v>30.100000000000001</v>
      </c>
      <c r="I444" s="267"/>
      <c r="J444" s="263"/>
      <c r="K444" s="263"/>
      <c r="L444" s="268"/>
      <c r="M444" s="269"/>
      <c r="N444" s="270"/>
      <c r="O444" s="270"/>
      <c r="P444" s="270"/>
      <c r="Q444" s="270"/>
      <c r="R444" s="270"/>
      <c r="S444" s="270"/>
      <c r="T444" s="27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2" t="s">
        <v>156</v>
      </c>
      <c r="AU444" s="272" t="s">
        <v>154</v>
      </c>
      <c r="AV444" s="14" t="s">
        <v>153</v>
      </c>
      <c r="AW444" s="14" t="s">
        <v>34</v>
      </c>
      <c r="AX444" s="14" t="s">
        <v>86</v>
      </c>
      <c r="AY444" s="272" t="s">
        <v>148</v>
      </c>
    </row>
    <row r="445" s="12" customFormat="1" ht="22.8" customHeight="1">
      <c r="A445" s="12"/>
      <c r="B445" s="221"/>
      <c r="C445" s="222"/>
      <c r="D445" s="223" t="s">
        <v>77</v>
      </c>
      <c r="E445" s="234" t="s">
        <v>620</v>
      </c>
      <c r="F445" s="234" t="s">
        <v>621</v>
      </c>
      <c r="G445" s="222"/>
      <c r="H445" s="222"/>
      <c r="I445" s="225"/>
      <c r="J445" s="235">
        <f>BK445</f>
        <v>0</v>
      </c>
      <c r="K445" s="222"/>
      <c r="L445" s="226"/>
      <c r="M445" s="227"/>
      <c r="N445" s="228"/>
      <c r="O445" s="228"/>
      <c r="P445" s="229">
        <f>SUM(P446:P484)</f>
        <v>0</v>
      </c>
      <c r="Q445" s="228"/>
      <c r="R445" s="229">
        <f>SUM(R446:R484)</f>
        <v>0.23488654000000001</v>
      </c>
      <c r="S445" s="228"/>
      <c r="T445" s="230">
        <f>SUM(T446:T484)</f>
        <v>0.035299999999999998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31" t="s">
        <v>154</v>
      </c>
      <c r="AT445" s="232" t="s">
        <v>77</v>
      </c>
      <c r="AU445" s="232" t="s">
        <v>86</v>
      </c>
      <c r="AY445" s="231" t="s">
        <v>148</v>
      </c>
      <c r="BK445" s="233">
        <f>SUM(BK446:BK484)</f>
        <v>0</v>
      </c>
    </row>
    <row r="446" s="2" customFormat="1" ht="16.5" customHeight="1">
      <c r="A446" s="39"/>
      <c r="B446" s="40"/>
      <c r="C446" s="236" t="s">
        <v>622</v>
      </c>
      <c r="D446" s="236" t="s">
        <v>150</v>
      </c>
      <c r="E446" s="237" t="s">
        <v>623</v>
      </c>
      <c r="F446" s="238" t="s">
        <v>624</v>
      </c>
      <c r="G446" s="239" t="s">
        <v>90</v>
      </c>
      <c r="H446" s="240">
        <v>57.25</v>
      </c>
      <c r="I446" s="241"/>
      <c r="J446" s="242">
        <f>ROUND(I446*H446,2)</f>
        <v>0</v>
      </c>
      <c r="K446" s="243"/>
      <c r="L446" s="45"/>
      <c r="M446" s="244" t="s">
        <v>1</v>
      </c>
      <c r="N446" s="245" t="s">
        <v>44</v>
      </c>
      <c r="O446" s="92"/>
      <c r="P446" s="246">
        <f>O446*H446</f>
        <v>0</v>
      </c>
      <c r="Q446" s="246">
        <v>0</v>
      </c>
      <c r="R446" s="246">
        <f>Q446*H446</f>
        <v>0</v>
      </c>
      <c r="S446" s="246">
        <v>0</v>
      </c>
      <c r="T446" s="24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8" t="s">
        <v>250</v>
      </c>
      <c r="AT446" s="248" t="s">
        <v>150</v>
      </c>
      <c r="AU446" s="248" t="s">
        <v>154</v>
      </c>
      <c r="AY446" s="18" t="s">
        <v>148</v>
      </c>
      <c r="BE446" s="249">
        <f>IF(N446="základní",J446,0)</f>
        <v>0</v>
      </c>
      <c r="BF446" s="249">
        <f>IF(N446="snížená",J446,0)</f>
        <v>0</v>
      </c>
      <c r="BG446" s="249">
        <f>IF(N446="zákl. přenesená",J446,0)</f>
        <v>0</v>
      </c>
      <c r="BH446" s="249">
        <f>IF(N446="sníž. přenesená",J446,0)</f>
        <v>0</v>
      </c>
      <c r="BI446" s="249">
        <f>IF(N446="nulová",J446,0)</f>
        <v>0</v>
      </c>
      <c r="BJ446" s="18" t="s">
        <v>154</v>
      </c>
      <c r="BK446" s="249">
        <f>ROUND(I446*H446,2)</f>
        <v>0</v>
      </c>
      <c r="BL446" s="18" t="s">
        <v>250</v>
      </c>
      <c r="BM446" s="248" t="s">
        <v>625</v>
      </c>
    </row>
    <row r="447" s="13" customFormat="1">
      <c r="A447" s="13"/>
      <c r="B447" s="250"/>
      <c r="C447" s="251"/>
      <c r="D447" s="252" t="s">
        <v>156</v>
      </c>
      <c r="E447" s="253" t="s">
        <v>1</v>
      </c>
      <c r="F447" s="254" t="s">
        <v>93</v>
      </c>
      <c r="G447" s="251"/>
      <c r="H447" s="255">
        <v>57.25</v>
      </c>
      <c r="I447" s="256"/>
      <c r="J447" s="251"/>
      <c r="K447" s="251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156</v>
      </c>
      <c r="AU447" s="261" t="s">
        <v>154</v>
      </c>
      <c r="AV447" s="13" t="s">
        <v>154</v>
      </c>
      <c r="AW447" s="13" t="s">
        <v>34</v>
      </c>
      <c r="AX447" s="13" t="s">
        <v>86</v>
      </c>
      <c r="AY447" s="261" t="s">
        <v>148</v>
      </c>
    </row>
    <row r="448" s="2" customFormat="1" ht="16.5" customHeight="1">
      <c r="A448" s="39"/>
      <c r="B448" s="40"/>
      <c r="C448" s="236" t="s">
        <v>626</v>
      </c>
      <c r="D448" s="236" t="s">
        <v>150</v>
      </c>
      <c r="E448" s="237" t="s">
        <v>627</v>
      </c>
      <c r="F448" s="238" t="s">
        <v>628</v>
      </c>
      <c r="G448" s="239" t="s">
        <v>90</v>
      </c>
      <c r="H448" s="240">
        <v>57.25</v>
      </c>
      <c r="I448" s="241"/>
      <c r="J448" s="242">
        <f>ROUND(I448*H448,2)</f>
        <v>0</v>
      </c>
      <c r="K448" s="243"/>
      <c r="L448" s="45"/>
      <c r="M448" s="244" t="s">
        <v>1</v>
      </c>
      <c r="N448" s="245" t="s">
        <v>44</v>
      </c>
      <c r="O448" s="92"/>
      <c r="P448" s="246">
        <f>O448*H448</f>
        <v>0</v>
      </c>
      <c r="Q448" s="246">
        <v>0</v>
      </c>
      <c r="R448" s="246">
        <f>Q448*H448</f>
        <v>0</v>
      </c>
      <c r="S448" s="246">
        <v>0</v>
      </c>
      <c r="T448" s="24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8" t="s">
        <v>250</v>
      </c>
      <c r="AT448" s="248" t="s">
        <v>150</v>
      </c>
      <c r="AU448" s="248" t="s">
        <v>154</v>
      </c>
      <c r="AY448" s="18" t="s">
        <v>148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18" t="s">
        <v>154</v>
      </c>
      <c r="BK448" s="249">
        <f>ROUND(I448*H448,2)</f>
        <v>0</v>
      </c>
      <c r="BL448" s="18" t="s">
        <v>250</v>
      </c>
      <c r="BM448" s="248" t="s">
        <v>629</v>
      </c>
    </row>
    <row r="449" s="13" customFormat="1">
      <c r="A449" s="13"/>
      <c r="B449" s="250"/>
      <c r="C449" s="251"/>
      <c r="D449" s="252" t="s">
        <v>156</v>
      </c>
      <c r="E449" s="253" t="s">
        <v>1</v>
      </c>
      <c r="F449" s="254" t="s">
        <v>93</v>
      </c>
      <c r="G449" s="251"/>
      <c r="H449" s="255">
        <v>57.25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156</v>
      </c>
      <c r="AU449" s="261" t="s">
        <v>154</v>
      </c>
      <c r="AV449" s="13" t="s">
        <v>154</v>
      </c>
      <c r="AW449" s="13" t="s">
        <v>34</v>
      </c>
      <c r="AX449" s="13" t="s">
        <v>86</v>
      </c>
      <c r="AY449" s="261" t="s">
        <v>148</v>
      </c>
    </row>
    <row r="450" s="2" customFormat="1" ht="21.75" customHeight="1">
      <c r="A450" s="39"/>
      <c r="B450" s="40"/>
      <c r="C450" s="236" t="s">
        <v>630</v>
      </c>
      <c r="D450" s="236" t="s">
        <v>150</v>
      </c>
      <c r="E450" s="237" t="s">
        <v>631</v>
      </c>
      <c r="F450" s="238" t="s">
        <v>632</v>
      </c>
      <c r="G450" s="239" t="s">
        <v>90</v>
      </c>
      <c r="H450" s="240">
        <v>50.829999999999998</v>
      </c>
      <c r="I450" s="241"/>
      <c r="J450" s="242">
        <f>ROUND(I450*H450,2)</f>
        <v>0</v>
      </c>
      <c r="K450" s="243"/>
      <c r="L450" s="45"/>
      <c r="M450" s="244" t="s">
        <v>1</v>
      </c>
      <c r="N450" s="245" t="s">
        <v>44</v>
      </c>
      <c r="O450" s="92"/>
      <c r="P450" s="246">
        <f>O450*H450</f>
        <v>0</v>
      </c>
      <c r="Q450" s="246">
        <v>3.0000000000000001E-05</v>
      </c>
      <c r="R450" s="246">
        <f>Q450*H450</f>
        <v>0.0015249</v>
      </c>
      <c r="S450" s="246">
        <v>0</v>
      </c>
      <c r="T450" s="24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8" t="s">
        <v>250</v>
      </c>
      <c r="AT450" s="248" t="s">
        <v>150</v>
      </c>
      <c r="AU450" s="248" t="s">
        <v>154</v>
      </c>
      <c r="AY450" s="18" t="s">
        <v>148</v>
      </c>
      <c r="BE450" s="249">
        <f>IF(N450="základní",J450,0)</f>
        <v>0</v>
      </c>
      <c r="BF450" s="249">
        <f>IF(N450="snížená",J450,0)</f>
        <v>0</v>
      </c>
      <c r="BG450" s="249">
        <f>IF(N450="zákl. přenesená",J450,0)</f>
        <v>0</v>
      </c>
      <c r="BH450" s="249">
        <f>IF(N450="sníž. přenesená",J450,0)</f>
        <v>0</v>
      </c>
      <c r="BI450" s="249">
        <f>IF(N450="nulová",J450,0)</f>
        <v>0</v>
      </c>
      <c r="BJ450" s="18" t="s">
        <v>154</v>
      </c>
      <c r="BK450" s="249">
        <f>ROUND(I450*H450,2)</f>
        <v>0</v>
      </c>
      <c r="BL450" s="18" t="s">
        <v>250</v>
      </c>
      <c r="BM450" s="248" t="s">
        <v>633</v>
      </c>
    </row>
    <row r="451" s="13" customFormat="1">
      <c r="A451" s="13"/>
      <c r="B451" s="250"/>
      <c r="C451" s="251"/>
      <c r="D451" s="252" t="s">
        <v>156</v>
      </c>
      <c r="E451" s="253" t="s">
        <v>1</v>
      </c>
      <c r="F451" s="254" t="s">
        <v>173</v>
      </c>
      <c r="G451" s="251"/>
      <c r="H451" s="255">
        <v>14.119999999999999</v>
      </c>
      <c r="I451" s="256"/>
      <c r="J451" s="251"/>
      <c r="K451" s="251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156</v>
      </c>
      <c r="AU451" s="261" t="s">
        <v>154</v>
      </c>
      <c r="AV451" s="13" t="s">
        <v>154</v>
      </c>
      <c r="AW451" s="13" t="s">
        <v>34</v>
      </c>
      <c r="AX451" s="13" t="s">
        <v>78</v>
      </c>
      <c r="AY451" s="261" t="s">
        <v>148</v>
      </c>
    </row>
    <row r="452" s="13" customFormat="1">
      <c r="A452" s="13"/>
      <c r="B452" s="250"/>
      <c r="C452" s="251"/>
      <c r="D452" s="252" t="s">
        <v>156</v>
      </c>
      <c r="E452" s="253" t="s">
        <v>1</v>
      </c>
      <c r="F452" s="254" t="s">
        <v>174</v>
      </c>
      <c r="G452" s="251"/>
      <c r="H452" s="255">
        <v>15.48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156</v>
      </c>
      <c r="AU452" s="261" t="s">
        <v>154</v>
      </c>
      <c r="AV452" s="13" t="s">
        <v>154</v>
      </c>
      <c r="AW452" s="13" t="s">
        <v>34</v>
      </c>
      <c r="AX452" s="13" t="s">
        <v>78</v>
      </c>
      <c r="AY452" s="261" t="s">
        <v>148</v>
      </c>
    </row>
    <row r="453" s="13" customFormat="1">
      <c r="A453" s="13"/>
      <c r="B453" s="250"/>
      <c r="C453" s="251"/>
      <c r="D453" s="252" t="s">
        <v>156</v>
      </c>
      <c r="E453" s="253" t="s">
        <v>1</v>
      </c>
      <c r="F453" s="254" t="s">
        <v>175</v>
      </c>
      <c r="G453" s="251"/>
      <c r="H453" s="255">
        <v>14.619999999999999</v>
      </c>
      <c r="I453" s="256"/>
      <c r="J453" s="251"/>
      <c r="K453" s="251"/>
      <c r="L453" s="257"/>
      <c r="M453" s="258"/>
      <c r="N453" s="259"/>
      <c r="O453" s="259"/>
      <c r="P453" s="259"/>
      <c r="Q453" s="259"/>
      <c r="R453" s="259"/>
      <c r="S453" s="259"/>
      <c r="T453" s="26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1" t="s">
        <v>156</v>
      </c>
      <c r="AU453" s="261" t="s">
        <v>154</v>
      </c>
      <c r="AV453" s="13" t="s">
        <v>154</v>
      </c>
      <c r="AW453" s="13" t="s">
        <v>34</v>
      </c>
      <c r="AX453" s="13" t="s">
        <v>78</v>
      </c>
      <c r="AY453" s="261" t="s">
        <v>148</v>
      </c>
    </row>
    <row r="454" s="13" customFormat="1">
      <c r="A454" s="13"/>
      <c r="B454" s="250"/>
      <c r="C454" s="251"/>
      <c r="D454" s="252" t="s">
        <v>156</v>
      </c>
      <c r="E454" s="253" t="s">
        <v>1</v>
      </c>
      <c r="F454" s="254" t="s">
        <v>176</v>
      </c>
      <c r="G454" s="251"/>
      <c r="H454" s="255">
        <v>6.6100000000000003</v>
      </c>
      <c r="I454" s="256"/>
      <c r="J454" s="251"/>
      <c r="K454" s="251"/>
      <c r="L454" s="257"/>
      <c r="M454" s="258"/>
      <c r="N454" s="259"/>
      <c r="O454" s="259"/>
      <c r="P454" s="259"/>
      <c r="Q454" s="259"/>
      <c r="R454" s="259"/>
      <c r="S454" s="259"/>
      <c r="T454" s="26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1" t="s">
        <v>156</v>
      </c>
      <c r="AU454" s="261" t="s">
        <v>154</v>
      </c>
      <c r="AV454" s="13" t="s">
        <v>154</v>
      </c>
      <c r="AW454" s="13" t="s">
        <v>34</v>
      </c>
      <c r="AX454" s="13" t="s">
        <v>78</v>
      </c>
      <c r="AY454" s="261" t="s">
        <v>148</v>
      </c>
    </row>
    <row r="455" s="14" customFormat="1">
      <c r="A455" s="14"/>
      <c r="B455" s="262"/>
      <c r="C455" s="263"/>
      <c r="D455" s="252" t="s">
        <v>156</v>
      </c>
      <c r="E455" s="264" t="s">
        <v>1</v>
      </c>
      <c r="F455" s="265" t="s">
        <v>159</v>
      </c>
      <c r="G455" s="263"/>
      <c r="H455" s="266">
        <v>50.829999999999998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2" t="s">
        <v>156</v>
      </c>
      <c r="AU455" s="272" t="s">
        <v>154</v>
      </c>
      <c r="AV455" s="14" t="s">
        <v>153</v>
      </c>
      <c r="AW455" s="14" t="s">
        <v>34</v>
      </c>
      <c r="AX455" s="14" t="s">
        <v>86</v>
      </c>
      <c r="AY455" s="272" t="s">
        <v>148</v>
      </c>
    </row>
    <row r="456" s="2" customFormat="1" ht="21.75" customHeight="1">
      <c r="A456" s="39"/>
      <c r="B456" s="40"/>
      <c r="C456" s="236" t="s">
        <v>634</v>
      </c>
      <c r="D456" s="236" t="s">
        <v>150</v>
      </c>
      <c r="E456" s="237" t="s">
        <v>635</v>
      </c>
      <c r="F456" s="238" t="s">
        <v>636</v>
      </c>
      <c r="G456" s="239" t="s">
        <v>90</v>
      </c>
      <c r="H456" s="240">
        <v>14.119999999999999</v>
      </c>
      <c r="I456" s="241"/>
      <c r="J456" s="242">
        <f>ROUND(I456*H456,2)</f>
        <v>0</v>
      </c>
      <c r="K456" s="243"/>
      <c r="L456" s="45"/>
      <c r="M456" s="244" t="s">
        <v>1</v>
      </c>
      <c r="N456" s="245" t="s">
        <v>44</v>
      </c>
      <c r="O456" s="92"/>
      <c r="P456" s="246">
        <f>O456*H456</f>
        <v>0</v>
      </c>
      <c r="Q456" s="246">
        <v>0</v>
      </c>
      <c r="R456" s="246">
        <f>Q456*H456</f>
        <v>0</v>
      </c>
      <c r="S456" s="246">
        <v>0.0025000000000000001</v>
      </c>
      <c r="T456" s="247">
        <f>S456*H456</f>
        <v>0.035299999999999998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8" t="s">
        <v>250</v>
      </c>
      <c r="AT456" s="248" t="s">
        <v>150</v>
      </c>
      <c r="AU456" s="248" t="s">
        <v>154</v>
      </c>
      <c r="AY456" s="18" t="s">
        <v>148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8" t="s">
        <v>154</v>
      </c>
      <c r="BK456" s="249">
        <f>ROUND(I456*H456,2)</f>
        <v>0</v>
      </c>
      <c r="BL456" s="18" t="s">
        <v>250</v>
      </c>
      <c r="BM456" s="248" t="s">
        <v>637</v>
      </c>
    </row>
    <row r="457" s="13" customFormat="1">
      <c r="A457" s="13"/>
      <c r="B457" s="250"/>
      <c r="C457" s="251"/>
      <c r="D457" s="252" t="s">
        <v>156</v>
      </c>
      <c r="E457" s="253" t="s">
        <v>1</v>
      </c>
      <c r="F457" s="254" t="s">
        <v>173</v>
      </c>
      <c r="G457" s="251"/>
      <c r="H457" s="255">
        <v>14.119999999999999</v>
      </c>
      <c r="I457" s="256"/>
      <c r="J457" s="251"/>
      <c r="K457" s="251"/>
      <c r="L457" s="257"/>
      <c r="M457" s="258"/>
      <c r="N457" s="259"/>
      <c r="O457" s="259"/>
      <c r="P457" s="259"/>
      <c r="Q457" s="259"/>
      <c r="R457" s="259"/>
      <c r="S457" s="259"/>
      <c r="T457" s="26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1" t="s">
        <v>156</v>
      </c>
      <c r="AU457" s="261" t="s">
        <v>154</v>
      </c>
      <c r="AV457" s="13" t="s">
        <v>154</v>
      </c>
      <c r="AW457" s="13" t="s">
        <v>34</v>
      </c>
      <c r="AX457" s="13" t="s">
        <v>78</v>
      </c>
      <c r="AY457" s="261" t="s">
        <v>148</v>
      </c>
    </row>
    <row r="458" s="14" customFormat="1">
      <c r="A458" s="14"/>
      <c r="B458" s="262"/>
      <c r="C458" s="263"/>
      <c r="D458" s="252" t="s">
        <v>156</v>
      </c>
      <c r="E458" s="264" t="s">
        <v>1</v>
      </c>
      <c r="F458" s="265" t="s">
        <v>159</v>
      </c>
      <c r="G458" s="263"/>
      <c r="H458" s="266">
        <v>14.119999999999999</v>
      </c>
      <c r="I458" s="267"/>
      <c r="J458" s="263"/>
      <c r="K458" s="263"/>
      <c r="L458" s="268"/>
      <c r="M458" s="269"/>
      <c r="N458" s="270"/>
      <c r="O458" s="270"/>
      <c r="P458" s="270"/>
      <c r="Q458" s="270"/>
      <c r="R458" s="270"/>
      <c r="S458" s="270"/>
      <c r="T458" s="27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2" t="s">
        <v>156</v>
      </c>
      <c r="AU458" s="272" t="s">
        <v>154</v>
      </c>
      <c r="AV458" s="14" t="s">
        <v>153</v>
      </c>
      <c r="AW458" s="14" t="s">
        <v>34</v>
      </c>
      <c r="AX458" s="14" t="s">
        <v>86</v>
      </c>
      <c r="AY458" s="272" t="s">
        <v>148</v>
      </c>
    </row>
    <row r="459" s="2" customFormat="1" ht="16.5" customHeight="1">
      <c r="A459" s="39"/>
      <c r="B459" s="40"/>
      <c r="C459" s="236" t="s">
        <v>638</v>
      </c>
      <c r="D459" s="236" t="s">
        <v>150</v>
      </c>
      <c r="E459" s="237" t="s">
        <v>639</v>
      </c>
      <c r="F459" s="238" t="s">
        <v>640</v>
      </c>
      <c r="G459" s="239" t="s">
        <v>90</v>
      </c>
      <c r="H459" s="240">
        <v>50.829999999999998</v>
      </c>
      <c r="I459" s="241"/>
      <c r="J459" s="242">
        <f>ROUND(I459*H459,2)</f>
        <v>0</v>
      </c>
      <c r="K459" s="243"/>
      <c r="L459" s="45"/>
      <c r="M459" s="244" t="s">
        <v>1</v>
      </c>
      <c r="N459" s="245" t="s">
        <v>44</v>
      </c>
      <c r="O459" s="92"/>
      <c r="P459" s="246">
        <f>O459*H459</f>
        <v>0</v>
      </c>
      <c r="Q459" s="246">
        <v>0.00029999999999999997</v>
      </c>
      <c r="R459" s="246">
        <f>Q459*H459</f>
        <v>0.015248999999999999</v>
      </c>
      <c r="S459" s="246">
        <v>0</v>
      </c>
      <c r="T459" s="24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8" t="s">
        <v>250</v>
      </c>
      <c r="AT459" s="248" t="s">
        <v>150</v>
      </c>
      <c r="AU459" s="248" t="s">
        <v>154</v>
      </c>
      <c r="AY459" s="18" t="s">
        <v>148</v>
      </c>
      <c r="BE459" s="249">
        <f>IF(N459="základní",J459,0)</f>
        <v>0</v>
      </c>
      <c r="BF459" s="249">
        <f>IF(N459="snížená",J459,0)</f>
        <v>0</v>
      </c>
      <c r="BG459" s="249">
        <f>IF(N459="zákl. přenesená",J459,0)</f>
        <v>0</v>
      </c>
      <c r="BH459" s="249">
        <f>IF(N459="sníž. přenesená",J459,0)</f>
        <v>0</v>
      </c>
      <c r="BI459" s="249">
        <f>IF(N459="nulová",J459,0)</f>
        <v>0</v>
      </c>
      <c r="BJ459" s="18" t="s">
        <v>154</v>
      </c>
      <c r="BK459" s="249">
        <f>ROUND(I459*H459,2)</f>
        <v>0</v>
      </c>
      <c r="BL459" s="18" t="s">
        <v>250</v>
      </c>
      <c r="BM459" s="248" t="s">
        <v>641</v>
      </c>
    </row>
    <row r="460" s="13" customFormat="1">
      <c r="A460" s="13"/>
      <c r="B460" s="250"/>
      <c r="C460" s="251"/>
      <c r="D460" s="252" t="s">
        <v>156</v>
      </c>
      <c r="E460" s="253" t="s">
        <v>1</v>
      </c>
      <c r="F460" s="254" t="s">
        <v>173</v>
      </c>
      <c r="G460" s="251"/>
      <c r="H460" s="255">
        <v>14.119999999999999</v>
      </c>
      <c r="I460" s="256"/>
      <c r="J460" s="251"/>
      <c r="K460" s="251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156</v>
      </c>
      <c r="AU460" s="261" t="s">
        <v>154</v>
      </c>
      <c r="AV460" s="13" t="s">
        <v>154</v>
      </c>
      <c r="AW460" s="13" t="s">
        <v>34</v>
      </c>
      <c r="AX460" s="13" t="s">
        <v>78</v>
      </c>
      <c r="AY460" s="261" t="s">
        <v>148</v>
      </c>
    </row>
    <row r="461" s="13" customFormat="1">
      <c r="A461" s="13"/>
      <c r="B461" s="250"/>
      <c r="C461" s="251"/>
      <c r="D461" s="252" t="s">
        <v>156</v>
      </c>
      <c r="E461" s="253" t="s">
        <v>1</v>
      </c>
      <c r="F461" s="254" t="s">
        <v>174</v>
      </c>
      <c r="G461" s="251"/>
      <c r="H461" s="255">
        <v>15.48</v>
      </c>
      <c r="I461" s="256"/>
      <c r="J461" s="251"/>
      <c r="K461" s="251"/>
      <c r="L461" s="257"/>
      <c r="M461" s="258"/>
      <c r="N461" s="259"/>
      <c r="O461" s="259"/>
      <c r="P461" s="259"/>
      <c r="Q461" s="259"/>
      <c r="R461" s="259"/>
      <c r="S461" s="259"/>
      <c r="T461" s="26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1" t="s">
        <v>156</v>
      </c>
      <c r="AU461" s="261" t="s">
        <v>154</v>
      </c>
      <c r="AV461" s="13" t="s">
        <v>154</v>
      </c>
      <c r="AW461" s="13" t="s">
        <v>34</v>
      </c>
      <c r="AX461" s="13" t="s">
        <v>78</v>
      </c>
      <c r="AY461" s="261" t="s">
        <v>148</v>
      </c>
    </row>
    <row r="462" s="13" customFormat="1">
      <c r="A462" s="13"/>
      <c r="B462" s="250"/>
      <c r="C462" s="251"/>
      <c r="D462" s="252" t="s">
        <v>156</v>
      </c>
      <c r="E462" s="253" t="s">
        <v>1</v>
      </c>
      <c r="F462" s="254" t="s">
        <v>175</v>
      </c>
      <c r="G462" s="251"/>
      <c r="H462" s="255">
        <v>14.619999999999999</v>
      </c>
      <c r="I462" s="256"/>
      <c r="J462" s="251"/>
      <c r="K462" s="251"/>
      <c r="L462" s="257"/>
      <c r="M462" s="258"/>
      <c r="N462" s="259"/>
      <c r="O462" s="259"/>
      <c r="P462" s="259"/>
      <c r="Q462" s="259"/>
      <c r="R462" s="259"/>
      <c r="S462" s="259"/>
      <c r="T462" s="26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1" t="s">
        <v>156</v>
      </c>
      <c r="AU462" s="261" t="s">
        <v>154</v>
      </c>
      <c r="AV462" s="13" t="s">
        <v>154</v>
      </c>
      <c r="AW462" s="13" t="s">
        <v>34</v>
      </c>
      <c r="AX462" s="13" t="s">
        <v>78</v>
      </c>
      <c r="AY462" s="261" t="s">
        <v>148</v>
      </c>
    </row>
    <row r="463" s="13" customFormat="1">
      <c r="A463" s="13"/>
      <c r="B463" s="250"/>
      <c r="C463" s="251"/>
      <c r="D463" s="252" t="s">
        <v>156</v>
      </c>
      <c r="E463" s="253" t="s">
        <v>1</v>
      </c>
      <c r="F463" s="254" t="s">
        <v>176</v>
      </c>
      <c r="G463" s="251"/>
      <c r="H463" s="255">
        <v>6.6100000000000003</v>
      </c>
      <c r="I463" s="256"/>
      <c r="J463" s="251"/>
      <c r="K463" s="251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156</v>
      </c>
      <c r="AU463" s="261" t="s">
        <v>154</v>
      </c>
      <c r="AV463" s="13" t="s">
        <v>154</v>
      </c>
      <c r="AW463" s="13" t="s">
        <v>34</v>
      </c>
      <c r="AX463" s="13" t="s">
        <v>78</v>
      </c>
      <c r="AY463" s="261" t="s">
        <v>148</v>
      </c>
    </row>
    <row r="464" s="14" customFormat="1">
      <c r="A464" s="14"/>
      <c r="B464" s="262"/>
      <c r="C464" s="263"/>
      <c r="D464" s="252" t="s">
        <v>156</v>
      </c>
      <c r="E464" s="264" t="s">
        <v>1</v>
      </c>
      <c r="F464" s="265" t="s">
        <v>159</v>
      </c>
      <c r="G464" s="263"/>
      <c r="H464" s="266">
        <v>50.829999999999998</v>
      </c>
      <c r="I464" s="267"/>
      <c r="J464" s="263"/>
      <c r="K464" s="263"/>
      <c r="L464" s="268"/>
      <c r="M464" s="269"/>
      <c r="N464" s="270"/>
      <c r="O464" s="270"/>
      <c r="P464" s="270"/>
      <c r="Q464" s="270"/>
      <c r="R464" s="270"/>
      <c r="S464" s="270"/>
      <c r="T464" s="27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2" t="s">
        <v>156</v>
      </c>
      <c r="AU464" s="272" t="s">
        <v>154</v>
      </c>
      <c r="AV464" s="14" t="s">
        <v>153</v>
      </c>
      <c r="AW464" s="14" t="s">
        <v>34</v>
      </c>
      <c r="AX464" s="14" t="s">
        <v>86</v>
      </c>
      <c r="AY464" s="272" t="s">
        <v>148</v>
      </c>
    </row>
    <row r="465" s="2" customFormat="1" ht="33" customHeight="1">
      <c r="A465" s="39"/>
      <c r="B465" s="40"/>
      <c r="C465" s="294" t="s">
        <v>642</v>
      </c>
      <c r="D465" s="294" t="s">
        <v>343</v>
      </c>
      <c r="E465" s="295" t="s">
        <v>643</v>
      </c>
      <c r="F465" s="296" t="s">
        <v>644</v>
      </c>
      <c r="G465" s="297" t="s">
        <v>90</v>
      </c>
      <c r="H465" s="298">
        <v>55.912999999999997</v>
      </c>
      <c r="I465" s="299"/>
      <c r="J465" s="300">
        <f>ROUND(I465*H465,2)</f>
        <v>0</v>
      </c>
      <c r="K465" s="301"/>
      <c r="L465" s="302"/>
      <c r="M465" s="303" t="s">
        <v>1</v>
      </c>
      <c r="N465" s="304" t="s">
        <v>44</v>
      </c>
      <c r="O465" s="92"/>
      <c r="P465" s="246">
        <f>O465*H465</f>
        <v>0</v>
      </c>
      <c r="Q465" s="246">
        <v>0.0036800000000000001</v>
      </c>
      <c r="R465" s="246">
        <f>Q465*H465</f>
        <v>0.20575984</v>
      </c>
      <c r="S465" s="246">
        <v>0</v>
      </c>
      <c r="T465" s="24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8" t="s">
        <v>346</v>
      </c>
      <c r="AT465" s="248" t="s">
        <v>343</v>
      </c>
      <c r="AU465" s="248" t="s">
        <v>154</v>
      </c>
      <c r="AY465" s="18" t="s">
        <v>148</v>
      </c>
      <c r="BE465" s="249">
        <f>IF(N465="základní",J465,0)</f>
        <v>0</v>
      </c>
      <c r="BF465" s="249">
        <f>IF(N465="snížená",J465,0)</f>
        <v>0</v>
      </c>
      <c r="BG465" s="249">
        <f>IF(N465="zákl. přenesená",J465,0)</f>
        <v>0</v>
      </c>
      <c r="BH465" s="249">
        <f>IF(N465="sníž. přenesená",J465,0)</f>
        <v>0</v>
      </c>
      <c r="BI465" s="249">
        <f>IF(N465="nulová",J465,0)</f>
        <v>0</v>
      </c>
      <c r="BJ465" s="18" t="s">
        <v>154</v>
      </c>
      <c r="BK465" s="249">
        <f>ROUND(I465*H465,2)</f>
        <v>0</v>
      </c>
      <c r="BL465" s="18" t="s">
        <v>250</v>
      </c>
      <c r="BM465" s="248" t="s">
        <v>645</v>
      </c>
    </row>
    <row r="466" s="13" customFormat="1">
      <c r="A466" s="13"/>
      <c r="B466" s="250"/>
      <c r="C466" s="251"/>
      <c r="D466" s="252" t="s">
        <v>156</v>
      </c>
      <c r="E466" s="253" t="s">
        <v>1</v>
      </c>
      <c r="F466" s="254" t="s">
        <v>646</v>
      </c>
      <c r="G466" s="251"/>
      <c r="H466" s="255">
        <v>50.829999999999998</v>
      </c>
      <c r="I466" s="256"/>
      <c r="J466" s="251"/>
      <c r="K466" s="251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156</v>
      </c>
      <c r="AU466" s="261" t="s">
        <v>154</v>
      </c>
      <c r="AV466" s="13" t="s">
        <v>154</v>
      </c>
      <c r="AW466" s="13" t="s">
        <v>34</v>
      </c>
      <c r="AX466" s="13" t="s">
        <v>86</v>
      </c>
      <c r="AY466" s="261" t="s">
        <v>148</v>
      </c>
    </row>
    <row r="467" s="13" customFormat="1">
      <c r="A467" s="13"/>
      <c r="B467" s="250"/>
      <c r="C467" s="251"/>
      <c r="D467" s="252" t="s">
        <v>156</v>
      </c>
      <c r="E467" s="251"/>
      <c r="F467" s="254" t="s">
        <v>647</v>
      </c>
      <c r="G467" s="251"/>
      <c r="H467" s="255">
        <v>55.912999999999997</v>
      </c>
      <c r="I467" s="256"/>
      <c r="J467" s="251"/>
      <c r="K467" s="251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156</v>
      </c>
      <c r="AU467" s="261" t="s">
        <v>154</v>
      </c>
      <c r="AV467" s="13" t="s">
        <v>154</v>
      </c>
      <c r="AW467" s="13" t="s">
        <v>4</v>
      </c>
      <c r="AX467" s="13" t="s">
        <v>86</v>
      </c>
      <c r="AY467" s="261" t="s">
        <v>148</v>
      </c>
    </row>
    <row r="468" s="2" customFormat="1" ht="16.5" customHeight="1">
      <c r="A468" s="39"/>
      <c r="B468" s="40"/>
      <c r="C468" s="236" t="s">
        <v>648</v>
      </c>
      <c r="D468" s="236" t="s">
        <v>150</v>
      </c>
      <c r="E468" s="237" t="s">
        <v>649</v>
      </c>
      <c r="F468" s="238" t="s">
        <v>650</v>
      </c>
      <c r="G468" s="239" t="s">
        <v>240</v>
      </c>
      <c r="H468" s="240">
        <v>53.399999999999999</v>
      </c>
      <c r="I468" s="241"/>
      <c r="J468" s="242">
        <f>ROUND(I468*H468,2)</f>
        <v>0</v>
      </c>
      <c r="K468" s="243"/>
      <c r="L468" s="45"/>
      <c r="M468" s="244" t="s">
        <v>1</v>
      </c>
      <c r="N468" s="245" t="s">
        <v>44</v>
      </c>
      <c r="O468" s="92"/>
      <c r="P468" s="246">
        <f>O468*H468</f>
        <v>0</v>
      </c>
      <c r="Q468" s="246">
        <v>1.0000000000000001E-05</v>
      </c>
      <c r="R468" s="246">
        <f>Q468*H468</f>
        <v>0.00053400000000000008</v>
      </c>
      <c r="S468" s="246">
        <v>0</v>
      </c>
      <c r="T468" s="24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8" t="s">
        <v>250</v>
      </c>
      <c r="AT468" s="248" t="s">
        <v>150</v>
      </c>
      <c r="AU468" s="248" t="s">
        <v>154</v>
      </c>
      <c r="AY468" s="18" t="s">
        <v>148</v>
      </c>
      <c r="BE468" s="249">
        <f>IF(N468="základní",J468,0)</f>
        <v>0</v>
      </c>
      <c r="BF468" s="249">
        <f>IF(N468="snížená",J468,0)</f>
        <v>0</v>
      </c>
      <c r="BG468" s="249">
        <f>IF(N468="zákl. přenesená",J468,0)</f>
        <v>0</v>
      </c>
      <c r="BH468" s="249">
        <f>IF(N468="sníž. přenesená",J468,0)</f>
        <v>0</v>
      </c>
      <c r="BI468" s="249">
        <f>IF(N468="nulová",J468,0)</f>
        <v>0</v>
      </c>
      <c r="BJ468" s="18" t="s">
        <v>154</v>
      </c>
      <c r="BK468" s="249">
        <f>ROUND(I468*H468,2)</f>
        <v>0</v>
      </c>
      <c r="BL468" s="18" t="s">
        <v>250</v>
      </c>
      <c r="BM468" s="248" t="s">
        <v>651</v>
      </c>
    </row>
    <row r="469" s="13" customFormat="1">
      <c r="A469" s="13"/>
      <c r="B469" s="250"/>
      <c r="C469" s="251"/>
      <c r="D469" s="252" t="s">
        <v>156</v>
      </c>
      <c r="E469" s="253" t="s">
        <v>1</v>
      </c>
      <c r="F469" s="254" t="s">
        <v>652</v>
      </c>
      <c r="G469" s="251"/>
      <c r="H469" s="255">
        <v>14</v>
      </c>
      <c r="I469" s="256"/>
      <c r="J469" s="251"/>
      <c r="K469" s="251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156</v>
      </c>
      <c r="AU469" s="261" t="s">
        <v>154</v>
      </c>
      <c r="AV469" s="13" t="s">
        <v>154</v>
      </c>
      <c r="AW469" s="13" t="s">
        <v>34</v>
      </c>
      <c r="AX469" s="13" t="s">
        <v>78</v>
      </c>
      <c r="AY469" s="261" t="s">
        <v>148</v>
      </c>
    </row>
    <row r="470" s="13" customFormat="1">
      <c r="A470" s="13"/>
      <c r="B470" s="250"/>
      <c r="C470" s="251"/>
      <c r="D470" s="252" t="s">
        <v>156</v>
      </c>
      <c r="E470" s="253" t="s">
        <v>1</v>
      </c>
      <c r="F470" s="254" t="s">
        <v>653</v>
      </c>
      <c r="G470" s="251"/>
      <c r="H470" s="255">
        <v>15</v>
      </c>
      <c r="I470" s="256"/>
      <c r="J470" s="251"/>
      <c r="K470" s="251"/>
      <c r="L470" s="257"/>
      <c r="M470" s="258"/>
      <c r="N470" s="259"/>
      <c r="O470" s="259"/>
      <c r="P470" s="259"/>
      <c r="Q470" s="259"/>
      <c r="R470" s="259"/>
      <c r="S470" s="259"/>
      <c r="T470" s="26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1" t="s">
        <v>156</v>
      </c>
      <c r="AU470" s="261" t="s">
        <v>154</v>
      </c>
      <c r="AV470" s="13" t="s">
        <v>154</v>
      </c>
      <c r="AW470" s="13" t="s">
        <v>34</v>
      </c>
      <c r="AX470" s="13" t="s">
        <v>78</v>
      </c>
      <c r="AY470" s="261" t="s">
        <v>148</v>
      </c>
    </row>
    <row r="471" s="13" customFormat="1">
      <c r="A471" s="13"/>
      <c r="B471" s="250"/>
      <c r="C471" s="251"/>
      <c r="D471" s="252" t="s">
        <v>156</v>
      </c>
      <c r="E471" s="253" t="s">
        <v>1</v>
      </c>
      <c r="F471" s="254" t="s">
        <v>654</v>
      </c>
      <c r="G471" s="251"/>
      <c r="H471" s="255">
        <v>14.6</v>
      </c>
      <c r="I471" s="256"/>
      <c r="J471" s="251"/>
      <c r="K471" s="251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156</v>
      </c>
      <c r="AU471" s="261" t="s">
        <v>154</v>
      </c>
      <c r="AV471" s="13" t="s">
        <v>154</v>
      </c>
      <c r="AW471" s="13" t="s">
        <v>34</v>
      </c>
      <c r="AX471" s="13" t="s">
        <v>78</v>
      </c>
      <c r="AY471" s="261" t="s">
        <v>148</v>
      </c>
    </row>
    <row r="472" s="13" customFormat="1">
      <c r="A472" s="13"/>
      <c r="B472" s="250"/>
      <c r="C472" s="251"/>
      <c r="D472" s="252" t="s">
        <v>156</v>
      </c>
      <c r="E472" s="253" t="s">
        <v>1</v>
      </c>
      <c r="F472" s="254" t="s">
        <v>579</v>
      </c>
      <c r="G472" s="251"/>
      <c r="H472" s="255">
        <v>9.8000000000000007</v>
      </c>
      <c r="I472" s="256"/>
      <c r="J472" s="251"/>
      <c r="K472" s="251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156</v>
      </c>
      <c r="AU472" s="261" t="s">
        <v>154</v>
      </c>
      <c r="AV472" s="13" t="s">
        <v>154</v>
      </c>
      <c r="AW472" s="13" t="s">
        <v>34</v>
      </c>
      <c r="AX472" s="13" t="s">
        <v>78</v>
      </c>
      <c r="AY472" s="261" t="s">
        <v>148</v>
      </c>
    </row>
    <row r="473" s="14" customFormat="1">
      <c r="A473" s="14"/>
      <c r="B473" s="262"/>
      <c r="C473" s="263"/>
      <c r="D473" s="252" t="s">
        <v>156</v>
      </c>
      <c r="E473" s="264" t="s">
        <v>1</v>
      </c>
      <c r="F473" s="265" t="s">
        <v>159</v>
      </c>
      <c r="G473" s="263"/>
      <c r="H473" s="266">
        <v>53.399999999999999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2" t="s">
        <v>156</v>
      </c>
      <c r="AU473" s="272" t="s">
        <v>154</v>
      </c>
      <c r="AV473" s="14" t="s">
        <v>153</v>
      </c>
      <c r="AW473" s="14" t="s">
        <v>34</v>
      </c>
      <c r="AX473" s="14" t="s">
        <v>86</v>
      </c>
      <c r="AY473" s="272" t="s">
        <v>148</v>
      </c>
    </row>
    <row r="474" s="2" customFormat="1" ht="16.5" customHeight="1">
      <c r="A474" s="39"/>
      <c r="B474" s="40"/>
      <c r="C474" s="294" t="s">
        <v>655</v>
      </c>
      <c r="D474" s="294" t="s">
        <v>343</v>
      </c>
      <c r="E474" s="295" t="s">
        <v>656</v>
      </c>
      <c r="F474" s="296" t="s">
        <v>657</v>
      </c>
      <c r="G474" s="297" t="s">
        <v>240</v>
      </c>
      <c r="H474" s="298">
        <v>56.07</v>
      </c>
      <c r="I474" s="299"/>
      <c r="J474" s="300">
        <f>ROUND(I474*H474,2)</f>
        <v>0</v>
      </c>
      <c r="K474" s="301"/>
      <c r="L474" s="302"/>
      <c r="M474" s="303" t="s">
        <v>1</v>
      </c>
      <c r="N474" s="304" t="s">
        <v>44</v>
      </c>
      <c r="O474" s="92"/>
      <c r="P474" s="246">
        <f>O474*H474</f>
        <v>0</v>
      </c>
      <c r="Q474" s="246">
        <v>0.00020000000000000001</v>
      </c>
      <c r="R474" s="246">
        <f>Q474*H474</f>
        <v>0.011214</v>
      </c>
      <c r="S474" s="246">
        <v>0</v>
      </c>
      <c r="T474" s="24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8" t="s">
        <v>346</v>
      </c>
      <c r="AT474" s="248" t="s">
        <v>343</v>
      </c>
      <c r="AU474" s="248" t="s">
        <v>154</v>
      </c>
      <c r="AY474" s="18" t="s">
        <v>148</v>
      </c>
      <c r="BE474" s="249">
        <f>IF(N474="základní",J474,0)</f>
        <v>0</v>
      </c>
      <c r="BF474" s="249">
        <f>IF(N474="snížená",J474,0)</f>
        <v>0</v>
      </c>
      <c r="BG474" s="249">
        <f>IF(N474="zákl. přenesená",J474,0)</f>
        <v>0</v>
      </c>
      <c r="BH474" s="249">
        <f>IF(N474="sníž. přenesená",J474,0)</f>
        <v>0</v>
      </c>
      <c r="BI474" s="249">
        <f>IF(N474="nulová",J474,0)</f>
        <v>0</v>
      </c>
      <c r="BJ474" s="18" t="s">
        <v>154</v>
      </c>
      <c r="BK474" s="249">
        <f>ROUND(I474*H474,2)</f>
        <v>0</v>
      </c>
      <c r="BL474" s="18" t="s">
        <v>250</v>
      </c>
      <c r="BM474" s="248" t="s">
        <v>658</v>
      </c>
    </row>
    <row r="475" s="13" customFormat="1">
      <c r="A475" s="13"/>
      <c r="B475" s="250"/>
      <c r="C475" s="251"/>
      <c r="D475" s="252" t="s">
        <v>156</v>
      </c>
      <c r="E475" s="253" t="s">
        <v>1</v>
      </c>
      <c r="F475" s="254" t="s">
        <v>659</v>
      </c>
      <c r="G475" s="251"/>
      <c r="H475" s="255">
        <v>53.399999999999999</v>
      </c>
      <c r="I475" s="256"/>
      <c r="J475" s="251"/>
      <c r="K475" s="251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156</v>
      </c>
      <c r="AU475" s="261" t="s">
        <v>154</v>
      </c>
      <c r="AV475" s="13" t="s">
        <v>154</v>
      </c>
      <c r="AW475" s="13" t="s">
        <v>34</v>
      </c>
      <c r="AX475" s="13" t="s">
        <v>86</v>
      </c>
      <c r="AY475" s="261" t="s">
        <v>148</v>
      </c>
    </row>
    <row r="476" s="13" customFormat="1">
      <c r="A476" s="13"/>
      <c r="B476" s="250"/>
      <c r="C476" s="251"/>
      <c r="D476" s="252" t="s">
        <v>156</v>
      </c>
      <c r="E476" s="251"/>
      <c r="F476" s="254" t="s">
        <v>660</v>
      </c>
      <c r="G476" s="251"/>
      <c r="H476" s="255">
        <v>56.07</v>
      </c>
      <c r="I476" s="256"/>
      <c r="J476" s="251"/>
      <c r="K476" s="251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156</v>
      </c>
      <c r="AU476" s="261" t="s">
        <v>154</v>
      </c>
      <c r="AV476" s="13" t="s">
        <v>154</v>
      </c>
      <c r="AW476" s="13" t="s">
        <v>4</v>
      </c>
      <c r="AX476" s="13" t="s">
        <v>86</v>
      </c>
      <c r="AY476" s="261" t="s">
        <v>148</v>
      </c>
    </row>
    <row r="477" s="2" customFormat="1" ht="16.5" customHeight="1">
      <c r="A477" s="39"/>
      <c r="B477" s="40"/>
      <c r="C477" s="236" t="s">
        <v>661</v>
      </c>
      <c r="D477" s="236" t="s">
        <v>150</v>
      </c>
      <c r="E477" s="237" t="s">
        <v>662</v>
      </c>
      <c r="F477" s="238" t="s">
        <v>663</v>
      </c>
      <c r="G477" s="239" t="s">
        <v>240</v>
      </c>
      <c r="H477" s="240">
        <v>3.6000000000000001</v>
      </c>
      <c r="I477" s="241"/>
      <c r="J477" s="242">
        <f>ROUND(I477*H477,2)</f>
        <v>0</v>
      </c>
      <c r="K477" s="243"/>
      <c r="L477" s="45"/>
      <c r="M477" s="244" t="s">
        <v>1</v>
      </c>
      <c r="N477" s="245" t="s">
        <v>44</v>
      </c>
      <c r="O477" s="92"/>
      <c r="P477" s="246">
        <f>O477*H477</f>
        <v>0</v>
      </c>
      <c r="Q477" s="246">
        <v>0</v>
      </c>
      <c r="R477" s="246">
        <f>Q477*H477</f>
        <v>0</v>
      </c>
      <c r="S477" s="246">
        <v>0</v>
      </c>
      <c r="T477" s="24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8" t="s">
        <v>250</v>
      </c>
      <c r="AT477" s="248" t="s">
        <v>150</v>
      </c>
      <c r="AU477" s="248" t="s">
        <v>154</v>
      </c>
      <c r="AY477" s="18" t="s">
        <v>148</v>
      </c>
      <c r="BE477" s="249">
        <f>IF(N477="základní",J477,0)</f>
        <v>0</v>
      </c>
      <c r="BF477" s="249">
        <f>IF(N477="snížená",J477,0)</f>
        <v>0</v>
      </c>
      <c r="BG477" s="249">
        <f>IF(N477="zákl. přenesená",J477,0)</f>
        <v>0</v>
      </c>
      <c r="BH477" s="249">
        <f>IF(N477="sníž. přenesená",J477,0)</f>
        <v>0</v>
      </c>
      <c r="BI477" s="249">
        <f>IF(N477="nulová",J477,0)</f>
        <v>0</v>
      </c>
      <c r="BJ477" s="18" t="s">
        <v>154</v>
      </c>
      <c r="BK477" s="249">
        <f>ROUND(I477*H477,2)</f>
        <v>0</v>
      </c>
      <c r="BL477" s="18" t="s">
        <v>250</v>
      </c>
      <c r="BM477" s="248" t="s">
        <v>664</v>
      </c>
    </row>
    <row r="478" s="13" customFormat="1">
      <c r="A478" s="13"/>
      <c r="B478" s="250"/>
      <c r="C478" s="251"/>
      <c r="D478" s="252" t="s">
        <v>156</v>
      </c>
      <c r="E478" s="253" t="s">
        <v>1</v>
      </c>
      <c r="F478" s="254" t="s">
        <v>665</v>
      </c>
      <c r="G478" s="251"/>
      <c r="H478" s="255">
        <v>1.2</v>
      </c>
      <c r="I478" s="256"/>
      <c r="J478" s="251"/>
      <c r="K478" s="251"/>
      <c r="L478" s="257"/>
      <c r="M478" s="258"/>
      <c r="N478" s="259"/>
      <c r="O478" s="259"/>
      <c r="P478" s="259"/>
      <c r="Q478" s="259"/>
      <c r="R478" s="259"/>
      <c r="S478" s="259"/>
      <c r="T478" s="26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1" t="s">
        <v>156</v>
      </c>
      <c r="AU478" s="261" t="s">
        <v>154</v>
      </c>
      <c r="AV478" s="13" t="s">
        <v>154</v>
      </c>
      <c r="AW478" s="13" t="s">
        <v>34</v>
      </c>
      <c r="AX478" s="13" t="s">
        <v>78</v>
      </c>
      <c r="AY478" s="261" t="s">
        <v>148</v>
      </c>
    </row>
    <row r="479" s="13" customFormat="1">
      <c r="A479" s="13"/>
      <c r="B479" s="250"/>
      <c r="C479" s="251"/>
      <c r="D479" s="252" t="s">
        <v>156</v>
      </c>
      <c r="E479" s="253" t="s">
        <v>1</v>
      </c>
      <c r="F479" s="254" t="s">
        <v>666</v>
      </c>
      <c r="G479" s="251"/>
      <c r="H479" s="255">
        <v>2.3999999999999999</v>
      </c>
      <c r="I479" s="256"/>
      <c r="J479" s="251"/>
      <c r="K479" s="251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156</v>
      </c>
      <c r="AU479" s="261" t="s">
        <v>154</v>
      </c>
      <c r="AV479" s="13" t="s">
        <v>154</v>
      </c>
      <c r="AW479" s="13" t="s">
        <v>34</v>
      </c>
      <c r="AX479" s="13" t="s">
        <v>78</v>
      </c>
      <c r="AY479" s="261" t="s">
        <v>148</v>
      </c>
    </row>
    <row r="480" s="14" customFormat="1">
      <c r="A480" s="14"/>
      <c r="B480" s="262"/>
      <c r="C480" s="263"/>
      <c r="D480" s="252" t="s">
        <v>156</v>
      </c>
      <c r="E480" s="264" t="s">
        <v>1</v>
      </c>
      <c r="F480" s="265" t="s">
        <v>159</v>
      </c>
      <c r="G480" s="263"/>
      <c r="H480" s="266">
        <v>3.6000000000000001</v>
      </c>
      <c r="I480" s="267"/>
      <c r="J480" s="263"/>
      <c r="K480" s="263"/>
      <c r="L480" s="268"/>
      <c r="M480" s="269"/>
      <c r="N480" s="270"/>
      <c r="O480" s="270"/>
      <c r="P480" s="270"/>
      <c r="Q480" s="270"/>
      <c r="R480" s="270"/>
      <c r="S480" s="270"/>
      <c r="T480" s="27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2" t="s">
        <v>156</v>
      </c>
      <c r="AU480" s="272" t="s">
        <v>154</v>
      </c>
      <c r="AV480" s="14" t="s">
        <v>153</v>
      </c>
      <c r="AW480" s="14" t="s">
        <v>34</v>
      </c>
      <c r="AX480" s="14" t="s">
        <v>86</v>
      </c>
      <c r="AY480" s="272" t="s">
        <v>148</v>
      </c>
    </row>
    <row r="481" s="2" customFormat="1" ht="16.5" customHeight="1">
      <c r="A481" s="39"/>
      <c r="B481" s="40"/>
      <c r="C481" s="294" t="s">
        <v>667</v>
      </c>
      <c r="D481" s="294" t="s">
        <v>343</v>
      </c>
      <c r="E481" s="295" t="s">
        <v>668</v>
      </c>
      <c r="F481" s="296" t="s">
        <v>669</v>
      </c>
      <c r="G481" s="297" t="s">
        <v>240</v>
      </c>
      <c r="H481" s="298">
        <v>3.7799999999999998</v>
      </c>
      <c r="I481" s="299"/>
      <c r="J481" s="300">
        <f>ROUND(I481*H481,2)</f>
        <v>0</v>
      </c>
      <c r="K481" s="301"/>
      <c r="L481" s="302"/>
      <c r="M481" s="303" t="s">
        <v>1</v>
      </c>
      <c r="N481" s="304" t="s">
        <v>44</v>
      </c>
      <c r="O481" s="92"/>
      <c r="P481" s="246">
        <f>O481*H481</f>
        <v>0</v>
      </c>
      <c r="Q481" s="246">
        <v>0.00016000000000000001</v>
      </c>
      <c r="R481" s="246">
        <f>Q481*H481</f>
        <v>0.00060480000000000006</v>
      </c>
      <c r="S481" s="246">
        <v>0</v>
      </c>
      <c r="T481" s="24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8" t="s">
        <v>346</v>
      </c>
      <c r="AT481" s="248" t="s">
        <v>343</v>
      </c>
      <c r="AU481" s="248" t="s">
        <v>154</v>
      </c>
      <c r="AY481" s="18" t="s">
        <v>148</v>
      </c>
      <c r="BE481" s="249">
        <f>IF(N481="základní",J481,0)</f>
        <v>0</v>
      </c>
      <c r="BF481" s="249">
        <f>IF(N481="snížená",J481,0)</f>
        <v>0</v>
      </c>
      <c r="BG481" s="249">
        <f>IF(N481="zákl. přenesená",J481,0)</f>
        <v>0</v>
      </c>
      <c r="BH481" s="249">
        <f>IF(N481="sníž. přenesená",J481,0)</f>
        <v>0</v>
      </c>
      <c r="BI481" s="249">
        <f>IF(N481="nulová",J481,0)</f>
        <v>0</v>
      </c>
      <c r="BJ481" s="18" t="s">
        <v>154</v>
      </c>
      <c r="BK481" s="249">
        <f>ROUND(I481*H481,2)</f>
        <v>0</v>
      </c>
      <c r="BL481" s="18" t="s">
        <v>250</v>
      </c>
      <c r="BM481" s="248" t="s">
        <v>670</v>
      </c>
    </row>
    <row r="482" s="13" customFormat="1">
      <c r="A482" s="13"/>
      <c r="B482" s="250"/>
      <c r="C482" s="251"/>
      <c r="D482" s="252" t="s">
        <v>156</v>
      </c>
      <c r="E482" s="253" t="s">
        <v>1</v>
      </c>
      <c r="F482" s="254" t="s">
        <v>671</v>
      </c>
      <c r="G482" s="251"/>
      <c r="H482" s="255">
        <v>3.6000000000000001</v>
      </c>
      <c r="I482" s="256"/>
      <c r="J482" s="251"/>
      <c r="K482" s="251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156</v>
      </c>
      <c r="AU482" s="261" t="s">
        <v>154</v>
      </c>
      <c r="AV482" s="13" t="s">
        <v>154</v>
      </c>
      <c r="AW482" s="13" t="s">
        <v>34</v>
      </c>
      <c r="AX482" s="13" t="s">
        <v>86</v>
      </c>
      <c r="AY482" s="261" t="s">
        <v>148</v>
      </c>
    </row>
    <row r="483" s="13" customFormat="1">
      <c r="A483" s="13"/>
      <c r="B483" s="250"/>
      <c r="C483" s="251"/>
      <c r="D483" s="252" t="s">
        <v>156</v>
      </c>
      <c r="E483" s="251"/>
      <c r="F483" s="254" t="s">
        <v>672</v>
      </c>
      <c r="G483" s="251"/>
      <c r="H483" s="255">
        <v>3.7799999999999998</v>
      </c>
      <c r="I483" s="256"/>
      <c r="J483" s="251"/>
      <c r="K483" s="251"/>
      <c r="L483" s="257"/>
      <c r="M483" s="258"/>
      <c r="N483" s="259"/>
      <c r="O483" s="259"/>
      <c r="P483" s="259"/>
      <c r="Q483" s="259"/>
      <c r="R483" s="259"/>
      <c r="S483" s="259"/>
      <c r="T483" s="26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1" t="s">
        <v>156</v>
      </c>
      <c r="AU483" s="261" t="s">
        <v>154</v>
      </c>
      <c r="AV483" s="13" t="s">
        <v>154</v>
      </c>
      <c r="AW483" s="13" t="s">
        <v>4</v>
      </c>
      <c r="AX483" s="13" t="s">
        <v>86</v>
      </c>
      <c r="AY483" s="261" t="s">
        <v>148</v>
      </c>
    </row>
    <row r="484" s="2" customFormat="1" ht="21.75" customHeight="1">
      <c r="A484" s="39"/>
      <c r="B484" s="40"/>
      <c r="C484" s="236" t="s">
        <v>673</v>
      </c>
      <c r="D484" s="236" t="s">
        <v>150</v>
      </c>
      <c r="E484" s="237" t="s">
        <v>674</v>
      </c>
      <c r="F484" s="238" t="s">
        <v>675</v>
      </c>
      <c r="G484" s="239" t="s">
        <v>299</v>
      </c>
      <c r="H484" s="240">
        <v>0.23499999999999999</v>
      </c>
      <c r="I484" s="241"/>
      <c r="J484" s="242">
        <f>ROUND(I484*H484,2)</f>
        <v>0</v>
      </c>
      <c r="K484" s="243"/>
      <c r="L484" s="45"/>
      <c r="M484" s="244" t="s">
        <v>1</v>
      </c>
      <c r="N484" s="245" t="s">
        <v>44</v>
      </c>
      <c r="O484" s="92"/>
      <c r="P484" s="246">
        <f>O484*H484</f>
        <v>0</v>
      </c>
      <c r="Q484" s="246">
        <v>0</v>
      </c>
      <c r="R484" s="246">
        <f>Q484*H484</f>
        <v>0</v>
      </c>
      <c r="S484" s="246">
        <v>0</v>
      </c>
      <c r="T484" s="24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8" t="s">
        <v>250</v>
      </c>
      <c r="AT484" s="248" t="s">
        <v>150</v>
      </c>
      <c r="AU484" s="248" t="s">
        <v>154</v>
      </c>
      <c r="AY484" s="18" t="s">
        <v>148</v>
      </c>
      <c r="BE484" s="249">
        <f>IF(N484="základní",J484,0)</f>
        <v>0</v>
      </c>
      <c r="BF484" s="249">
        <f>IF(N484="snížená",J484,0)</f>
        <v>0</v>
      </c>
      <c r="BG484" s="249">
        <f>IF(N484="zákl. přenesená",J484,0)</f>
        <v>0</v>
      </c>
      <c r="BH484" s="249">
        <f>IF(N484="sníž. přenesená",J484,0)</f>
        <v>0</v>
      </c>
      <c r="BI484" s="249">
        <f>IF(N484="nulová",J484,0)</f>
        <v>0</v>
      </c>
      <c r="BJ484" s="18" t="s">
        <v>154</v>
      </c>
      <c r="BK484" s="249">
        <f>ROUND(I484*H484,2)</f>
        <v>0</v>
      </c>
      <c r="BL484" s="18" t="s">
        <v>250</v>
      </c>
      <c r="BM484" s="248" t="s">
        <v>676</v>
      </c>
    </row>
    <row r="485" s="12" customFormat="1" ht="22.8" customHeight="1">
      <c r="A485" s="12"/>
      <c r="B485" s="221"/>
      <c r="C485" s="222"/>
      <c r="D485" s="223" t="s">
        <v>77</v>
      </c>
      <c r="E485" s="234" t="s">
        <v>677</v>
      </c>
      <c r="F485" s="234" t="s">
        <v>678</v>
      </c>
      <c r="G485" s="222"/>
      <c r="H485" s="222"/>
      <c r="I485" s="225"/>
      <c r="J485" s="235">
        <f>BK485</f>
        <v>0</v>
      </c>
      <c r="K485" s="222"/>
      <c r="L485" s="226"/>
      <c r="M485" s="227"/>
      <c r="N485" s="228"/>
      <c r="O485" s="228"/>
      <c r="P485" s="229">
        <f>SUM(P486:P510)</f>
        <v>0</v>
      </c>
      <c r="Q485" s="228"/>
      <c r="R485" s="229">
        <f>SUM(R486:R510)</f>
        <v>0.49348170000000002</v>
      </c>
      <c r="S485" s="228"/>
      <c r="T485" s="230">
        <f>SUM(T486:T510)</f>
        <v>0.89324000000000014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31" t="s">
        <v>154</v>
      </c>
      <c r="AT485" s="232" t="s">
        <v>77</v>
      </c>
      <c r="AU485" s="232" t="s">
        <v>86</v>
      </c>
      <c r="AY485" s="231" t="s">
        <v>148</v>
      </c>
      <c r="BK485" s="233">
        <f>SUM(BK486:BK510)</f>
        <v>0</v>
      </c>
    </row>
    <row r="486" s="2" customFormat="1" ht="16.5" customHeight="1">
      <c r="A486" s="39"/>
      <c r="B486" s="40"/>
      <c r="C486" s="236" t="s">
        <v>679</v>
      </c>
      <c r="D486" s="236" t="s">
        <v>150</v>
      </c>
      <c r="E486" s="237" t="s">
        <v>680</v>
      </c>
      <c r="F486" s="238" t="s">
        <v>681</v>
      </c>
      <c r="G486" s="239" t="s">
        <v>90</v>
      </c>
      <c r="H486" s="240">
        <v>25.219999999999999</v>
      </c>
      <c r="I486" s="241"/>
      <c r="J486" s="242">
        <f>ROUND(I486*H486,2)</f>
        <v>0</v>
      </c>
      <c r="K486" s="243"/>
      <c r="L486" s="45"/>
      <c r="M486" s="244" t="s">
        <v>1</v>
      </c>
      <c r="N486" s="245" t="s">
        <v>44</v>
      </c>
      <c r="O486" s="92"/>
      <c r="P486" s="246">
        <f>O486*H486</f>
        <v>0</v>
      </c>
      <c r="Q486" s="246">
        <v>0.00029999999999999997</v>
      </c>
      <c r="R486" s="246">
        <f>Q486*H486</f>
        <v>0.0075659999999999989</v>
      </c>
      <c r="S486" s="246">
        <v>0</v>
      </c>
      <c r="T486" s="24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8" t="s">
        <v>250</v>
      </c>
      <c r="AT486" s="248" t="s">
        <v>150</v>
      </c>
      <c r="AU486" s="248" t="s">
        <v>154</v>
      </c>
      <c r="AY486" s="18" t="s">
        <v>148</v>
      </c>
      <c r="BE486" s="249">
        <f>IF(N486="základní",J486,0)</f>
        <v>0</v>
      </c>
      <c r="BF486" s="249">
        <f>IF(N486="snížená",J486,0)</f>
        <v>0</v>
      </c>
      <c r="BG486" s="249">
        <f>IF(N486="zákl. přenesená",J486,0)</f>
        <v>0</v>
      </c>
      <c r="BH486" s="249">
        <f>IF(N486="sníž. přenesená",J486,0)</f>
        <v>0</v>
      </c>
      <c r="BI486" s="249">
        <f>IF(N486="nulová",J486,0)</f>
        <v>0</v>
      </c>
      <c r="BJ486" s="18" t="s">
        <v>154</v>
      </c>
      <c r="BK486" s="249">
        <f>ROUND(I486*H486,2)</f>
        <v>0</v>
      </c>
      <c r="BL486" s="18" t="s">
        <v>250</v>
      </c>
      <c r="BM486" s="248" t="s">
        <v>682</v>
      </c>
    </row>
    <row r="487" s="13" customFormat="1">
      <c r="A487" s="13"/>
      <c r="B487" s="250"/>
      <c r="C487" s="251"/>
      <c r="D487" s="252" t="s">
        <v>156</v>
      </c>
      <c r="E487" s="253" t="s">
        <v>1</v>
      </c>
      <c r="F487" s="254" t="s">
        <v>683</v>
      </c>
      <c r="G487" s="251"/>
      <c r="H487" s="255">
        <v>14.32</v>
      </c>
      <c r="I487" s="256"/>
      <c r="J487" s="251"/>
      <c r="K487" s="251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156</v>
      </c>
      <c r="AU487" s="261" t="s">
        <v>154</v>
      </c>
      <c r="AV487" s="13" t="s">
        <v>154</v>
      </c>
      <c r="AW487" s="13" t="s">
        <v>34</v>
      </c>
      <c r="AX487" s="13" t="s">
        <v>78</v>
      </c>
      <c r="AY487" s="261" t="s">
        <v>148</v>
      </c>
    </row>
    <row r="488" s="13" customFormat="1">
      <c r="A488" s="13"/>
      <c r="B488" s="250"/>
      <c r="C488" s="251"/>
      <c r="D488" s="252" t="s">
        <v>156</v>
      </c>
      <c r="E488" s="253" t="s">
        <v>1</v>
      </c>
      <c r="F488" s="254" t="s">
        <v>684</v>
      </c>
      <c r="G488" s="251"/>
      <c r="H488" s="255">
        <v>10.9</v>
      </c>
      <c r="I488" s="256"/>
      <c r="J488" s="251"/>
      <c r="K488" s="251"/>
      <c r="L488" s="257"/>
      <c r="M488" s="258"/>
      <c r="N488" s="259"/>
      <c r="O488" s="259"/>
      <c r="P488" s="259"/>
      <c r="Q488" s="259"/>
      <c r="R488" s="259"/>
      <c r="S488" s="259"/>
      <c r="T488" s="26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1" t="s">
        <v>156</v>
      </c>
      <c r="AU488" s="261" t="s">
        <v>154</v>
      </c>
      <c r="AV488" s="13" t="s">
        <v>154</v>
      </c>
      <c r="AW488" s="13" t="s">
        <v>34</v>
      </c>
      <c r="AX488" s="13" t="s">
        <v>78</v>
      </c>
      <c r="AY488" s="261" t="s">
        <v>148</v>
      </c>
    </row>
    <row r="489" s="14" customFormat="1">
      <c r="A489" s="14"/>
      <c r="B489" s="262"/>
      <c r="C489" s="263"/>
      <c r="D489" s="252" t="s">
        <v>156</v>
      </c>
      <c r="E489" s="264" t="s">
        <v>1</v>
      </c>
      <c r="F489" s="265" t="s">
        <v>159</v>
      </c>
      <c r="G489" s="263"/>
      <c r="H489" s="266">
        <v>25.219999999999999</v>
      </c>
      <c r="I489" s="267"/>
      <c r="J489" s="263"/>
      <c r="K489" s="263"/>
      <c r="L489" s="268"/>
      <c r="M489" s="269"/>
      <c r="N489" s="270"/>
      <c r="O489" s="270"/>
      <c r="P489" s="270"/>
      <c r="Q489" s="270"/>
      <c r="R489" s="270"/>
      <c r="S489" s="270"/>
      <c r="T489" s="27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2" t="s">
        <v>156</v>
      </c>
      <c r="AU489" s="272" t="s">
        <v>154</v>
      </c>
      <c r="AV489" s="14" t="s">
        <v>153</v>
      </c>
      <c r="AW489" s="14" t="s">
        <v>34</v>
      </c>
      <c r="AX489" s="14" t="s">
        <v>86</v>
      </c>
      <c r="AY489" s="272" t="s">
        <v>148</v>
      </c>
    </row>
    <row r="490" s="2" customFormat="1" ht="21.75" customHeight="1">
      <c r="A490" s="39"/>
      <c r="B490" s="40"/>
      <c r="C490" s="236" t="s">
        <v>685</v>
      </c>
      <c r="D490" s="236" t="s">
        <v>150</v>
      </c>
      <c r="E490" s="237" t="s">
        <v>686</v>
      </c>
      <c r="F490" s="238" t="s">
        <v>687</v>
      </c>
      <c r="G490" s="239" t="s">
        <v>90</v>
      </c>
      <c r="H490" s="240">
        <v>10.960000000000001</v>
      </c>
      <c r="I490" s="241"/>
      <c r="J490" s="242">
        <f>ROUND(I490*H490,2)</f>
        <v>0</v>
      </c>
      <c r="K490" s="243"/>
      <c r="L490" s="45"/>
      <c r="M490" s="244" t="s">
        <v>1</v>
      </c>
      <c r="N490" s="245" t="s">
        <v>44</v>
      </c>
      <c r="O490" s="92"/>
      <c r="P490" s="246">
        <f>O490*H490</f>
        <v>0</v>
      </c>
      <c r="Q490" s="246">
        <v>0</v>
      </c>
      <c r="R490" s="246">
        <f>Q490*H490</f>
        <v>0</v>
      </c>
      <c r="S490" s="246">
        <v>0.081500000000000003</v>
      </c>
      <c r="T490" s="247">
        <f>S490*H490</f>
        <v>0.89324000000000014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8" t="s">
        <v>250</v>
      </c>
      <c r="AT490" s="248" t="s">
        <v>150</v>
      </c>
      <c r="AU490" s="248" t="s">
        <v>154</v>
      </c>
      <c r="AY490" s="18" t="s">
        <v>148</v>
      </c>
      <c r="BE490" s="249">
        <f>IF(N490="základní",J490,0)</f>
        <v>0</v>
      </c>
      <c r="BF490" s="249">
        <f>IF(N490="snížená",J490,0)</f>
        <v>0</v>
      </c>
      <c r="BG490" s="249">
        <f>IF(N490="zákl. přenesená",J490,0)</f>
        <v>0</v>
      </c>
      <c r="BH490" s="249">
        <f>IF(N490="sníž. přenesená",J490,0)</f>
        <v>0</v>
      </c>
      <c r="BI490" s="249">
        <f>IF(N490="nulová",J490,0)</f>
        <v>0</v>
      </c>
      <c r="BJ490" s="18" t="s">
        <v>154</v>
      </c>
      <c r="BK490" s="249">
        <f>ROUND(I490*H490,2)</f>
        <v>0</v>
      </c>
      <c r="BL490" s="18" t="s">
        <v>250</v>
      </c>
      <c r="BM490" s="248" t="s">
        <v>688</v>
      </c>
    </row>
    <row r="491" s="13" customFormat="1">
      <c r="A491" s="13"/>
      <c r="B491" s="250"/>
      <c r="C491" s="251"/>
      <c r="D491" s="252" t="s">
        <v>156</v>
      </c>
      <c r="E491" s="253" t="s">
        <v>1</v>
      </c>
      <c r="F491" s="254" t="s">
        <v>689</v>
      </c>
      <c r="G491" s="251"/>
      <c r="H491" s="255">
        <v>10.960000000000001</v>
      </c>
      <c r="I491" s="256"/>
      <c r="J491" s="251"/>
      <c r="K491" s="251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156</v>
      </c>
      <c r="AU491" s="261" t="s">
        <v>154</v>
      </c>
      <c r="AV491" s="13" t="s">
        <v>154</v>
      </c>
      <c r="AW491" s="13" t="s">
        <v>34</v>
      </c>
      <c r="AX491" s="13" t="s">
        <v>78</v>
      </c>
      <c r="AY491" s="261" t="s">
        <v>148</v>
      </c>
    </row>
    <row r="492" s="14" customFormat="1">
      <c r="A492" s="14"/>
      <c r="B492" s="262"/>
      <c r="C492" s="263"/>
      <c r="D492" s="252" t="s">
        <v>156</v>
      </c>
      <c r="E492" s="264" t="s">
        <v>1</v>
      </c>
      <c r="F492" s="265" t="s">
        <v>159</v>
      </c>
      <c r="G492" s="263"/>
      <c r="H492" s="266">
        <v>10.960000000000001</v>
      </c>
      <c r="I492" s="267"/>
      <c r="J492" s="263"/>
      <c r="K492" s="263"/>
      <c r="L492" s="268"/>
      <c r="M492" s="269"/>
      <c r="N492" s="270"/>
      <c r="O492" s="270"/>
      <c r="P492" s="270"/>
      <c r="Q492" s="270"/>
      <c r="R492" s="270"/>
      <c r="S492" s="270"/>
      <c r="T492" s="27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2" t="s">
        <v>156</v>
      </c>
      <c r="AU492" s="272" t="s">
        <v>154</v>
      </c>
      <c r="AV492" s="14" t="s">
        <v>153</v>
      </c>
      <c r="AW492" s="14" t="s">
        <v>34</v>
      </c>
      <c r="AX492" s="14" t="s">
        <v>86</v>
      </c>
      <c r="AY492" s="272" t="s">
        <v>148</v>
      </c>
    </row>
    <row r="493" s="2" customFormat="1" ht="21.75" customHeight="1">
      <c r="A493" s="39"/>
      <c r="B493" s="40"/>
      <c r="C493" s="236" t="s">
        <v>690</v>
      </c>
      <c r="D493" s="236" t="s">
        <v>150</v>
      </c>
      <c r="E493" s="237" t="s">
        <v>691</v>
      </c>
      <c r="F493" s="238" t="s">
        <v>692</v>
      </c>
      <c r="G493" s="239" t="s">
        <v>90</v>
      </c>
      <c r="H493" s="240">
        <v>25.219999999999999</v>
      </c>
      <c r="I493" s="241"/>
      <c r="J493" s="242">
        <f>ROUND(I493*H493,2)</f>
        <v>0</v>
      </c>
      <c r="K493" s="243"/>
      <c r="L493" s="45"/>
      <c r="M493" s="244" t="s">
        <v>1</v>
      </c>
      <c r="N493" s="245" t="s">
        <v>44</v>
      </c>
      <c r="O493" s="92"/>
      <c r="P493" s="246">
        <f>O493*H493</f>
        <v>0</v>
      </c>
      <c r="Q493" s="246">
        <v>0.0053</v>
      </c>
      <c r="R493" s="246">
        <f>Q493*H493</f>
        <v>0.13366600000000001</v>
      </c>
      <c r="S493" s="246">
        <v>0</v>
      </c>
      <c r="T493" s="24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8" t="s">
        <v>250</v>
      </c>
      <c r="AT493" s="248" t="s">
        <v>150</v>
      </c>
      <c r="AU493" s="248" t="s">
        <v>154</v>
      </c>
      <c r="AY493" s="18" t="s">
        <v>148</v>
      </c>
      <c r="BE493" s="249">
        <f>IF(N493="základní",J493,0)</f>
        <v>0</v>
      </c>
      <c r="BF493" s="249">
        <f>IF(N493="snížená",J493,0)</f>
        <v>0</v>
      </c>
      <c r="BG493" s="249">
        <f>IF(N493="zákl. přenesená",J493,0)</f>
        <v>0</v>
      </c>
      <c r="BH493" s="249">
        <f>IF(N493="sníž. přenesená",J493,0)</f>
        <v>0</v>
      </c>
      <c r="BI493" s="249">
        <f>IF(N493="nulová",J493,0)</f>
        <v>0</v>
      </c>
      <c r="BJ493" s="18" t="s">
        <v>154</v>
      </c>
      <c r="BK493" s="249">
        <f>ROUND(I493*H493,2)</f>
        <v>0</v>
      </c>
      <c r="BL493" s="18" t="s">
        <v>250</v>
      </c>
      <c r="BM493" s="248" t="s">
        <v>693</v>
      </c>
    </row>
    <row r="494" s="13" customFormat="1">
      <c r="A494" s="13"/>
      <c r="B494" s="250"/>
      <c r="C494" s="251"/>
      <c r="D494" s="252" t="s">
        <v>156</v>
      </c>
      <c r="E494" s="253" t="s">
        <v>1</v>
      </c>
      <c r="F494" s="254" t="s">
        <v>88</v>
      </c>
      <c r="G494" s="251"/>
      <c r="H494" s="255">
        <v>25.219999999999999</v>
      </c>
      <c r="I494" s="256"/>
      <c r="J494" s="251"/>
      <c r="K494" s="251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156</v>
      </c>
      <c r="AU494" s="261" t="s">
        <v>154</v>
      </c>
      <c r="AV494" s="13" t="s">
        <v>154</v>
      </c>
      <c r="AW494" s="13" t="s">
        <v>34</v>
      </c>
      <c r="AX494" s="13" t="s">
        <v>86</v>
      </c>
      <c r="AY494" s="261" t="s">
        <v>148</v>
      </c>
    </row>
    <row r="495" s="2" customFormat="1" ht="16.5" customHeight="1">
      <c r="A495" s="39"/>
      <c r="B495" s="40"/>
      <c r="C495" s="294" t="s">
        <v>694</v>
      </c>
      <c r="D495" s="294" t="s">
        <v>343</v>
      </c>
      <c r="E495" s="295" t="s">
        <v>695</v>
      </c>
      <c r="F495" s="296" t="s">
        <v>696</v>
      </c>
      <c r="G495" s="297" t="s">
        <v>90</v>
      </c>
      <c r="H495" s="298">
        <v>27.742000000000001</v>
      </c>
      <c r="I495" s="299"/>
      <c r="J495" s="300">
        <f>ROUND(I495*H495,2)</f>
        <v>0</v>
      </c>
      <c r="K495" s="301"/>
      <c r="L495" s="302"/>
      <c r="M495" s="303" t="s">
        <v>1</v>
      </c>
      <c r="N495" s="304" t="s">
        <v>44</v>
      </c>
      <c r="O495" s="92"/>
      <c r="P495" s="246">
        <f>O495*H495</f>
        <v>0</v>
      </c>
      <c r="Q495" s="246">
        <v>0.0126</v>
      </c>
      <c r="R495" s="246">
        <f>Q495*H495</f>
        <v>0.3495492</v>
      </c>
      <c r="S495" s="246">
        <v>0</v>
      </c>
      <c r="T495" s="24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8" t="s">
        <v>346</v>
      </c>
      <c r="AT495" s="248" t="s">
        <v>343</v>
      </c>
      <c r="AU495" s="248" t="s">
        <v>154</v>
      </c>
      <c r="AY495" s="18" t="s">
        <v>148</v>
      </c>
      <c r="BE495" s="249">
        <f>IF(N495="základní",J495,0)</f>
        <v>0</v>
      </c>
      <c r="BF495" s="249">
        <f>IF(N495="snížená",J495,0)</f>
        <v>0</v>
      </c>
      <c r="BG495" s="249">
        <f>IF(N495="zákl. přenesená",J495,0)</f>
        <v>0</v>
      </c>
      <c r="BH495" s="249">
        <f>IF(N495="sníž. přenesená",J495,0)</f>
        <v>0</v>
      </c>
      <c r="BI495" s="249">
        <f>IF(N495="nulová",J495,0)</f>
        <v>0</v>
      </c>
      <c r="BJ495" s="18" t="s">
        <v>154</v>
      </c>
      <c r="BK495" s="249">
        <f>ROUND(I495*H495,2)</f>
        <v>0</v>
      </c>
      <c r="BL495" s="18" t="s">
        <v>250</v>
      </c>
      <c r="BM495" s="248" t="s">
        <v>697</v>
      </c>
    </row>
    <row r="496" s="13" customFormat="1">
      <c r="A496" s="13"/>
      <c r="B496" s="250"/>
      <c r="C496" s="251"/>
      <c r="D496" s="252" t="s">
        <v>156</v>
      </c>
      <c r="E496" s="251"/>
      <c r="F496" s="254" t="s">
        <v>698</v>
      </c>
      <c r="G496" s="251"/>
      <c r="H496" s="255">
        <v>27.742000000000001</v>
      </c>
      <c r="I496" s="256"/>
      <c r="J496" s="251"/>
      <c r="K496" s="251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156</v>
      </c>
      <c r="AU496" s="261" t="s">
        <v>154</v>
      </c>
      <c r="AV496" s="13" t="s">
        <v>154</v>
      </c>
      <c r="AW496" s="13" t="s">
        <v>4</v>
      </c>
      <c r="AX496" s="13" t="s">
        <v>86</v>
      </c>
      <c r="AY496" s="261" t="s">
        <v>148</v>
      </c>
    </row>
    <row r="497" s="2" customFormat="1" ht="16.5" customHeight="1">
      <c r="A497" s="39"/>
      <c r="B497" s="40"/>
      <c r="C497" s="236" t="s">
        <v>699</v>
      </c>
      <c r="D497" s="236" t="s">
        <v>150</v>
      </c>
      <c r="E497" s="237" t="s">
        <v>700</v>
      </c>
      <c r="F497" s="238" t="s">
        <v>701</v>
      </c>
      <c r="G497" s="239" t="s">
        <v>240</v>
      </c>
      <c r="H497" s="240">
        <v>0.75</v>
      </c>
      <c r="I497" s="241"/>
      <c r="J497" s="242">
        <f>ROUND(I497*H497,2)</f>
        <v>0</v>
      </c>
      <c r="K497" s="243"/>
      <c r="L497" s="45"/>
      <c r="M497" s="244" t="s">
        <v>1</v>
      </c>
      <c r="N497" s="245" t="s">
        <v>44</v>
      </c>
      <c r="O497" s="92"/>
      <c r="P497" s="246">
        <f>O497*H497</f>
        <v>0</v>
      </c>
      <c r="Q497" s="246">
        <v>0.00055000000000000003</v>
      </c>
      <c r="R497" s="246">
        <f>Q497*H497</f>
        <v>0.0004125</v>
      </c>
      <c r="S497" s="246">
        <v>0</v>
      </c>
      <c r="T497" s="24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8" t="s">
        <v>250</v>
      </c>
      <c r="AT497" s="248" t="s">
        <v>150</v>
      </c>
      <c r="AU497" s="248" t="s">
        <v>154</v>
      </c>
      <c r="AY497" s="18" t="s">
        <v>148</v>
      </c>
      <c r="BE497" s="249">
        <f>IF(N497="základní",J497,0)</f>
        <v>0</v>
      </c>
      <c r="BF497" s="249">
        <f>IF(N497="snížená",J497,0)</f>
        <v>0</v>
      </c>
      <c r="BG497" s="249">
        <f>IF(N497="zákl. přenesená",J497,0)</f>
        <v>0</v>
      </c>
      <c r="BH497" s="249">
        <f>IF(N497="sníž. přenesená",J497,0)</f>
        <v>0</v>
      </c>
      <c r="BI497" s="249">
        <f>IF(N497="nulová",J497,0)</f>
        <v>0</v>
      </c>
      <c r="BJ497" s="18" t="s">
        <v>154</v>
      </c>
      <c r="BK497" s="249">
        <f>ROUND(I497*H497,2)</f>
        <v>0</v>
      </c>
      <c r="BL497" s="18" t="s">
        <v>250</v>
      </c>
      <c r="BM497" s="248" t="s">
        <v>702</v>
      </c>
    </row>
    <row r="498" s="13" customFormat="1">
      <c r="A498" s="13"/>
      <c r="B498" s="250"/>
      <c r="C498" s="251"/>
      <c r="D498" s="252" t="s">
        <v>156</v>
      </c>
      <c r="E498" s="253" t="s">
        <v>1</v>
      </c>
      <c r="F498" s="254" t="s">
        <v>703</v>
      </c>
      <c r="G498" s="251"/>
      <c r="H498" s="255">
        <v>0.75</v>
      </c>
      <c r="I498" s="256"/>
      <c r="J498" s="251"/>
      <c r="K498" s="251"/>
      <c r="L498" s="257"/>
      <c r="M498" s="258"/>
      <c r="N498" s="259"/>
      <c r="O498" s="259"/>
      <c r="P498" s="259"/>
      <c r="Q498" s="259"/>
      <c r="R498" s="259"/>
      <c r="S498" s="259"/>
      <c r="T498" s="26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1" t="s">
        <v>156</v>
      </c>
      <c r="AU498" s="261" t="s">
        <v>154</v>
      </c>
      <c r="AV498" s="13" t="s">
        <v>154</v>
      </c>
      <c r="AW498" s="13" t="s">
        <v>34</v>
      </c>
      <c r="AX498" s="13" t="s">
        <v>78</v>
      </c>
      <c r="AY498" s="261" t="s">
        <v>148</v>
      </c>
    </row>
    <row r="499" s="14" customFormat="1">
      <c r="A499" s="14"/>
      <c r="B499" s="262"/>
      <c r="C499" s="263"/>
      <c r="D499" s="252" t="s">
        <v>156</v>
      </c>
      <c r="E499" s="264" t="s">
        <v>1</v>
      </c>
      <c r="F499" s="265" t="s">
        <v>159</v>
      </c>
      <c r="G499" s="263"/>
      <c r="H499" s="266">
        <v>0.75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2" t="s">
        <v>156</v>
      </c>
      <c r="AU499" s="272" t="s">
        <v>154</v>
      </c>
      <c r="AV499" s="14" t="s">
        <v>153</v>
      </c>
      <c r="AW499" s="14" t="s">
        <v>34</v>
      </c>
      <c r="AX499" s="14" t="s">
        <v>86</v>
      </c>
      <c r="AY499" s="272" t="s">
        <v>148</v>
      </c>
    </row>
    <row r="500" s="2" customFormat="1" ht="16.5" customHeight="1">
      <c r="A500" s="39"/>
      <c r="B500" s="40"/>
      <c r="C500" s="236" t="s">
        <v>704</v>
      </c>
      <c r="D500" s="236" t="s">
        <v>150</v>
      </c>
      <c r="E500" s="237" t="s">
        <v>705</v>
      </c>
      <c r="F500" s="238" t="s">
        <v>706</v>
      </c>
      <c r="G500" s="239" t="s">
        <v>240</v>
      </c>
      <c r="H500" s="240">
        <v>3.2000000000000002</v>
      </c>
      <c r="I500" s="241"/>
      <c r="J500" s="242">
        <f>ROUND(I500*H500,2)</f>
        <v>0</v>
      </c>
      <c r="K500" s="243"/>
      <c r="L500" s="45"/>
      <c r="M500" s="244" t="s">
        <v>1</v>
      </c>
      <c r="N500" s="245" t="s">
        <v>44</v>
      </c>
      <c r="O500" s="92"/>
      <c r="P500" s="246">
        <f>O500*H500</f>
        <v>0</v>
      </c>
      <c r="Q500" s="246">
        <v>0.00055000000000000003</v>
      </c>
      <c r="R500" s="246">
        <f>Q500*H500</f>
        <v>0.0017600000000000003</v>
      </c>
      <c r="S500" s="246">
        <v>0</v>
      </c>
      <c r="T500" s="24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8" t="s">
        <v>250</v>
      </c>
      <c r="AT500" s="248" t="s">
        <v>150</v>
      </c>
      <c r="AU500" s="248" t="s">
        <v>154</v>
      </c>
      <c r="AY500" s="18" t="s">
        <v>148</v>
      </c>
      <c r="BE500" s="249">
        <f>IF(N500="základní",J500,0)</f>
        <v>0</v>
      </c>
      <c r="BF500" s="249">
        <f>IF(N500="snížená",J500,0)</f>
        <v>0</v>
      </c>
      <c r="BG500" s="249">
        <f>IF(N500="zákl. přenesená",J500,0)</f>
        <v>0</v>
      </c>
      <c r="BH500" s="249">
        <f>IF(N500="sníž. přenesená",J500,0)</f>
        <v>0</v>
      </c>
      <c r="BI500" s="249">
        <f>IF(N500="nulová",J500,0)</f>
        <v>0</v>
      </c>
      <c r="BJ500" s="18" t="s">
        <v>154</v>
      </c>
      <c r="BK500" s="249">
        <f>ROUND(I500*H500,2)</f>
        <v>0</v>
      </c>
      <c r="BL500" s="18" t="s">
        <v>250</v>
      </c>
      <c r="BM500" s="248" t="s">
        <v>707</v>
      </c>
    </row>
    <row r="501" s="13" customFormat="1">
      <c r="A501" s="13"/>
      <c r="B501" s="250"/>
      <c r="C501" s="251"/>
      <c r="D501" s="252" t="s">
        <v>156</v>
      </c>
      <c r="E501" s="253" t="s">
        <v>1</v>
      </c>
      <c r="F501" s="254" t="s">
        <v>708</v>
      </c>
      <c r="G501" s="251"/>
      <c r="H501" s="255">
        <v>3.2000000000000002</v>
      </c>
      <c r="I501" s="256"/>
      <c r="J501" s="251"/>
      <c r="K501" s="251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156</v>
      </c>
      <c r="AU501" s="261" t="s">
        <v>154</v>
      </c>
      <c r="AV501" s="13" t="s">
        <v>154</v>
      </c>
      <c r="AW501" s="13" t="s">
        <v>34</v>
      </c>
      <c r="AX501" s="13" t="s">
        <v>86</v>
      </c>
      <c r="AY501" s="261" t="s">
        <v>148</v>
      </c>
    </row>
    <row r="502" s="2" customFormat="1" ht="16.5" customHeight="1">
      <c r="A502" s="39"/>
      <c r="B502" s="40"/>
      <c r="C502" s="236" t="s">
        <v>709</v>
      </c>
      <c r="D502" s="236" t="s">
        <v>150</v>
      </c>
      <c r="E502" s="237" t="s">
        <v>710</v>
      </c>
      <c r="F502" s="238" t="s">
        <v>711</v>
      </c>
      <c r="G502" s="239" t="s">
        <v>240</v>
      </c>
      <c r="H502" s="240">
        <v>17.600000000000001</v>
      </c>
      <c r="I502" s="241"/>
      <c r="J502" s="242">
        <f>ROUND(I502*H502,2)</f>
        <v>0</v>
      </c>
      <c r="K502" s="243"/>
      <c r="L502" s="45"/>
      <c r="M502" s="244" t="s">
        <v>1</v>
      </c>
      <c r="N502" s="245" t="s">
        <v>44</v>
      </c>
      <c r="O502" s="92"/>
      <c r="P502" s="246">
        <f>O502*H502</f>
        <v>0</v>
      </c>
      <c r="Q502" s="246">
        <v>3.0000000000000001E-05</v>
      </c>
      <c r="R502" s="246">
        <f>Q502*H502</f>
        <v>0.00052800000000000004</v>
      </c>
      <c r="S502" s="246">
        <v>0</v>
      </c>
      <c r="T502" s="24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8" t="s">
        <v>250</v>
      </c>
      <c r="AT502" s="248" t="s">
        <v>150</v>
      </c>
      <c r="AU502" s="248" t="s">
        <v>154</v>
      </c>
      <c r="AY502" s="18" t="s">
        <v>148</v>
      </c>
      <c r="BE502" s="249">
        <f>IF(N502="základní",J502,0)</f>
        <v>0</v>
      </c>
      <c r="BF502" s="249">
        <f>IF(N502="snížená",J502,0)</f>
        <v>0</v>
      </c>
      <c r="BG502" s="249">
        <f>IF(N502="zákl. přenesená",J502,0)</f>
        <v>0</v>
      </c>
      <c r="BH502" s="249">
        <f>IF(N502="sníž. přenesená",J502,0)</f>
        <v>0</v>
      </c>
      <c r="BI502" s="249">
        <f>IF(N502="nulová",J502,0)</f>
        <v>0</v>
      </c>
      <c r="BJ502" s="18" t="s">
        <v>154</v>
      </c>
      <c r="BK502" s="249">
        <f>ROUND(I502*H502,2)</f>
        <v>0</v>
      </c>
      <c r="BL502" s="18" t="s">
        <v>250</v>
      </c>
      <c r="BM502" s="248" t="s">
        <v>712</v>
      </c>
    </row>
    <row r="503" s="15" customFormat="1">
      <c r="A503" s="15"/>
      <c r="B503" s="273"/>
      <c r="C503" s="274"/>
      <c r="D503" s="252" t="s">
        <v>156</v>
      </c>
      <c r="E503" s="275" t="s">
        <v>1</v>
      </c>
      <c r="F503" s="276" t="s">
        <v>713</v>
      </c>
      <c r="G503" s="274"/>
      <c r="H503" s="275" t="s">
        <v>1</v>
      </c>
      <c r="I503" s="277"/>
      <c r="J503" s="274"/>
      <c r="K503" s="274"/>
      <c r="L503" s="278"/>
      <c r="M503" s="279"/>
      <c r="N503" s="280"/>
      <c r="O503" s="280"/>
      <c r="P503" s="280"/>
      <c r="Q503" s="280"/>
      <c r="R503" s="280"/>
      <c r="S503" s="280"/>
      <c r="T503" s="28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82" t="s">
        <v>156</v>
      </c>
      <c r="AU503" s="282" t="s">
        <v>154</v>
      </c>
      <c r="AV503" s="15" t="s">
        <v>86</v>
      </c>
      <c r="AW503" s="15" t="s">
        <v>34</v>
      </c>
      <c r="AX503" s="15" t="s">
        <v>78</v>
      </c>
      <c r="AY503" s="282" t="s">
        <v>148</v>
      </c>
    </row>
    <row r="504" s="13" customFormat="1">
      <c r="A504" s="13"/>
      <c r="B504" s="250"/>
      <c r="C504" s="251"/>
      <c r="D504" s="252" t="s">
        <v>156</v>
      </c>
      <c r="E504" s="253" t="s">
        <v>1</v>
      </c>
      <c r="F504" s="254" t="s">
        <v>714</v>
      </c>
      <c r="G504" s="251"/>
      <c r="H504" s="255">
        <v>8.8000000000000007</v>
      </c>
      <c r="I504" s="256"/>
      <c r="J504" s="251"/>
      <c r="K504" s="251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156</v>
      </c>
      <c r="AU504" s="261" t="s">
        <v>154</v>
      </c>
      <c r="AV504" s="13" t="s">
        <v>154</v>
      </c>
      <c r="AW504" s="13" t="s">
        <v>34</v>
      </c>
      <c r="AX504" s="13" t="s">
        <v>78</v>
      </c>
      <c r="AY504" s="261" t="s">
        <v>148</v>
      </c>
    </row>
    <row r="505" s="15" customFormat="1">
      <c r="A505" s="15"/>
      <c r="B505" s="273"/>
      <c r="C505" s="274"/>
      <c r="D505" s="252" t="s">
        <v>156</v>
      </c>
      <c r="E505" s="275" t="s">
        <v>1</v>
      </c>
      <c r="F505" s="276" t="s">
        <v>715</v>
      </c>
      <c r="G505" s="274"/>
      <c r="H505" s="275" t="s">
        <v>1</v>
      </c>
      <c r="I505" s="277"/>
      <c r="J505" s="274"/>
      <c r="K505" s="274"/>
      <c r="L505" s="278"/>
      <c r="M505" s="279"/>
      <c r="N505" s="280"/>
      <c r="O505" s="280"/>
      <c r="P505" s="280"/>
      <c r="Q505" s="280"/>
      <c r="R505" s="280"/>
      <c r="S505" s="280"/>
      <c r="T505" s="28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82" t="s">
        <v>156</v>
      </c>
      <c r="AU505" s="282" t="s">
        <v>154</v>
      </c>
      <c r="AV505" s="15" t="s">
        <v>86</v>
      </c>
      <c r="AW505" s="15" t="s">
        <v>34</v>
      </c>
      <c r="AX505" s="15" t="s">
        <v>78</v>
      </c>
      <c r="AY505" s="282" t="s">
        <v>148</v>
      </c>
    </row>
    <row r="506" s="13" customFormat="1">
      <c r="A506" s="13"/>
      <c r="B506" s="250"/>
      <c r="C506" s="251"/>
      <c r="D506" s="252" t="s">
        <v>156</v>
      </c>
      <c r="E506" s="253" t="s">
        <v>1</v>
      </c>
      <c r="F506" s="254" t="s">
        <v>714</v>
      </c>
      <c r="G506" s="251"/>
      <c r="H506" s="255">
        <v>8.8000000000000007</v>
      </c>
      <c r="I506" s="256"/>
      <c r="J506" s="251"/>
      <c r="K506" s="251"/>
      <c r="L506" s="257"/>
      <c r="M506" s="258"/>
      <c r="N506" s="259"/>
      <c r="O506" s="259"/>
      <c r="P506" s="259"/>
      <c r="Q506" s="259"/>
      <c r="R506" s="259"/>
      <c r="S506" s="259"/>
      <c r="T506" s="26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1" t="s">
        <v>156</v>
      </c>
      <c r="AU506" s="261" t="s">
        <v>154</v>
      </c>
      <c r="AV506" s="13" t="s">
        <v>154</v>
      </c>
      <c r="AW506" s="13" t="s">
        <v>34</v>
      </c>
      <c r="AX506" s="13" t="s">
        <v>78</v>
      </c>
      <c r="AY506" s="261" t="s">
        <v>148</v>
      </c>
    </row>
    <row r="507" s="14" customFormat="1">
      <c r="A507" s="14"/>
      <c r="B507" s="262"/>
      <c r="C507" s="263"/>
      <c r="D507" s="252" t="s">
        <v>156</v>
      </c>
      <c r="E507" s="264" t="s">
        <v>1</v>
      </c>
      <c r="F507" s="265" t="s">
        <v>159</v>
      </c>
      <c r="G507" s="263"/>
      <c r="H507" s="266">
        <v>17.600000000000001</v>
      </c>
      <c r="I507" s="267"/>
      <c r="J507" s="263"/>
      <c r="K507" s="263"/>
      <c r="L507" s="268"/>
      <c r="M507" s="269"/>
      <c r="N507" s="270"/>
      <c r="O507" s="270"/>
      <c r="P507" s="270"/>
      <c r="Q507" s="270"/>
      <c r="R507" s="270"/>
      <c r="S507" s="270"/>
      <c r="T507" s="27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2" t="s">
        <v>156</v>
      </c>
      <c r="AU507" s="272" t="s">
        <v>154</v>
      </c>
      <c r="AV507" s="14" t="s">
        <v>153</v>
      </c>
      <c r="AW507" s="14" t="s">
        <v>34</v>
      </c>
      <c r="AX507" s="14" t="s">
        <v>86</v>
      </c>
      <c r="AY507" s="272" t="s">
        <v>148</v>
      </c>
    </row>
    <row r="508" s="2" customFormat="1" ht="16.5" customHeight="1">
      <c r="A508" s="39"/>
      <c r="B508" s="40"/>
      <c r="C508" s="236" t="s">
        <v>716</v>
      </c>
      <c r="D508" s="236" t="s">
        <v>150</v>
      </c>
      <c r="E508" s="237" t="s">
        <v>717</v>
      </c>
      <c r="F508" s="238" t="s">
        <v>718</v>
      </c>
      <c r="G508" s="239" t="s">
        <v>388</v>
      </c>
      <c r="H508" s="240">
        <v>5</v>
      </c>
      <c r="I508" s="241"/>
      <c r="J508" s="242">
        <f>ROUND(I508*H508,2)</f>
        <v>0</v>
      </c>
      <c r="K508" s="243"/>
      <c r="L508" s="45"/>
      <c r="M508" s="244" t="s">
        <v>1</v>
      </c>
      <c r="N508" s="245" t="s">
        <v>44</v>
      </c>
      <c r="O508" s="92"/>
      <c r="P508" s="246">
        <f>O508*H508</f>
        <v>0</v>
      </c>
      <c r="Q508" s="246">
        <v>0</v>
      </c>
      <c r="R508" s="246">
        <f>Q508*H508</f>
        <v>0</v>
      </c>
      <c r="S508" s="246">
        <v>0</v>
      </c>
      <c r="T508" s="24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8" t="s">
        <v>250</v>
      </c>
      <c r="AT508" s="248" t="s">
        <v>150</v>
      </c>
      <c r="AU508" s="248" t="s">
        <v>154</v>
      </c>
      <c r="AY508" s="18" t="s">
        <v>148</v>
      </c>
      <c r="BE508" s="249">
        <f>IF(N508="základní",J508,0)</f>
        <v>0</v>
      </c>
      <c r="BF508" s="249">
        <f>IF(N508="snížená",J508,0)</f>
        <v>0</v>
      </c>
      <c r="BG508" s="249">
        <f>IF(N508="zákl. přenesená",J508,0)</f>
        <v>0</v>
      </c>
      <c r="BH508" s="249">
        <f>IF(N508="sníž. přenesená",J508,0)</f>
        <v>0</v>
      </c>
      <c r="BI508" s="249">
        <f>IF(N508="nulová",J508,0)</f>
        <v>0</v>
      </c>
      <c r="BJ508" s="18" t="s">
        <v>154</v>
      </c>
      <c r="BK508" s="249">
        <f>ROUND(I508*H508,2)</f>
        <v>0</v>
      </c>
      <c r="BL508" s="18" t="s">
        <v>250</v>
      </c>
      <c r="BM508" s="248" t="s">
        <v>719</v>
      </c>
    </row>
    <row r="509" s="13" customFormat="1">
      <c r="A509" s="13"/>
      <c r="B509" s="250"/>
      <c r="C509" s="251"/>
      <c r="D509" s="252" t="s">
        <v>156</v>
      </c>
      <c r="E509" s="253" t="s">
        <v>1</v>
      </c>
      <c r="F509" s="254" t="s">
        <v>720</v>
      </c>
      <c r="G509" s="251"/>
      <c r="H509" s="255">
        <v>5</v>
      </c>
      <c r="I509" s="256"/>
      <c r="J509" s="251"/>
      <c r="K509" s="251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156</v>
      </c>
      <c r="AU509" s="261" t="s">
        <v>154</v>
      </c>
      <c r="AV509" s="13" t="s">
        <v>154</v>
      </c>
      <c r="AW509" s="13" t="s">
        <v>34</v>
      </c>
      <c r="AX509" s="13" t="s">
        <v>86</v>
      </c>
      <c r="AY509" s="261" t="s">
        <v>148</v>
      </c>
    </row>
    <row r="510" s="2" customFormat="1" ht="21.75" customHeight="1">
      <c r="A510" s="39"/>
      <c r="B510" s="40"/>
      <c r="C510" s="236" t="s">
        <v>721</v>
      </c>
      <c r="D510" s="236" t="s">
        <v>150</v>
      </c>
      <c r="E510" s="237" t="s">
        <v>722</v>
      </c>
      <c r="F510" s="238" t="s">
        <v>723</v>
      </c>
      <c r="G510" s="239" t="s">
        <v>299</v>
      </c>
      <c r="H510" s="240">
        <v>0.49299999999999999</v>
      </c>
      <c r="I510" s="241"/>
      <c r="J510" s="242">
        <f>ROUND(I510*H510,2)</f>
        <v>0</v>
      </c>
      <c r="K510" s="243"/>
      <c r="L510" s="45"/>
      <c r="M510" s="244" t="s">
        <v>1</v>
      </c>
      <c r="N510" s="245" t="s">
        <v>44</v>
      </c>
      <c r="O510" s="92"/>
      <c r="P510" s="246">
        <f>O510*H510</f>
        <v>0</v>
      </c>
      <c r="Q510" s="246">
        <v>0</v>
      </c>
      <c r="R510" s="246">
        <f>Q510*H510</f>
        <v>0</v>
      </c>
      <c r="S510" s="246">
        <v>0</v>
      </c>
      <c r="T510" s="24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8" t="s">
        <v>250</v>
      </c>
      <c r="AT510" s="248" t="s">
        <v>150</v>
      </c>
      <c r="AU510" s="248" t="s">
        <v>154</v>
      </c>
      <c r="AY510" s="18" t="s">
        <v>148</v>
      </c>
      <c r="BE510" s="249">
        <f>IF(N510="základní",J510,0)</f>
        <v>0</v>
      </c>
      <c r="BF510" s="249">
        <f>IF(N510="snížená",J510,0)</f>
        <v>0</v>
      </c>
      <c r="BG510" s="249">
        <f>IF(N510="zákl. přenesená",J510,0)</f>
        <v>0</v>
      </c>
      <c r="BH510" s="249">
        <f>IF(N510="sníž. přenesená",J510,0)</f>
        <v>0</v>
      </c>
      <c r="BI510" s="249">
        <f>IF(N510="nulová",J510,0)</f>
        <v>0</v>
      </c>
      <c r="BJ510" s="18" t="s">
        <v>154</v>
      </c>
      <c r="BK510" s="249">
        <f>ROUND(I510*H510,2)</f>
        <v>0</v>
      </c>
      <c r="BL510" s="18" t="s">
        <v>250</v>
      </c>
      <c r="BM510" s="248" t="s">
        <v>724</v>
      </c>
    </row>
    <row r="511" s="12" customFormat="1" ht="22.8" customHeight="1">
      <c r="A511" s="12"/>
      <c r="B511" s="221"/>
      <c r="C511" s="222"/>
      <c r="D511" s="223" t="s">
        <v>77</v>
      </c>
      <c r="E511" s="234" t="s">
        <v>725</v>
      </c>
      <c r="F511" s="234" t="s">
        <v>726</v>
      </c>
      <c r="G511" s="222"/>
      <c r="H511" s="222"/>
      <c r="I511" s="225"/>
      <c r="J511" s="235">
        <f>BK511</f>
        <v>0</v>
      </c>
      <c r="K511" s="222"/>
      <c r="L511" s="226"/>
      <c r="M511" s="227"/>
      <c r="N511" s="228"/>
      <c r="O511" s="228"/>
      <c r="P511" s="229">
        <f>SUM(P512:P527)</f>
        <v>0</v>
      </c>
      <c r="Q511" s="228"/>
      <c r="R511" s="229">
        <f>SUM(R512:R527)</f>
        <v>0.00083000000000000012</v>
      </c>
      <c r="S511" s="228"/>
      <c r="T511" s="230">
        <f>SUM(T512:T527)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31" t="s">
        <v>154</v>
      </c>
      <c r="AT511" s="232" t="s">
        <v>77</v>
      </c>
      <c r="AU511" s="232" t="s">
        <v>86</v>
      </c>
      <c r="AY511" s="231" t="s">
        <v>148</v>
      </c>
      <c r="BK511" s="233">
        <f>SUM(BK512:BK527)</f>
        <v>0</v>
      </c>
    </row>
    <row r="512" s="2" customFormat="1" ht="21.75" customHeight="1">
      <c r="A512" s="39"/>
      <c r="B512" s="40"/>
      <c r="C512" s="236" t="s">
        <v>727</v>
      </c>
      <c r="D512" s="236" t="s">
        <v>150</v>
      </c>
      <c r="E512" s="237" t="s">
        <v>728</v>
      </c>
      <c r="F512" s="238" t="s">
        <v>729</v>
      </c>
      <c r="G512" s="239" t="s">
        <v>240</v>
      </c>
      <c r="H512" s="240">
        <v>16.600000000000001</v>
      </c>
      <c r="I512" s="241"/>
      <c r="J512" s="242">
        <f>ROUND(I512*H512,2)</f>
        <v>0</v>
      </c>
      <c r="K512" s="243"/>
      <c r="L512" s="45"/>
      <c r="M512" s="244" t="s">
        <v>1</v>
      </c>
      <c r="N512" s="245" t="s">
        <v>44</v>
      </c>
      <c r="O512" s="92"/>
      <c r="P512" s="246">
        <f>O512*H512</f>
        <v>0</v>
      </c>
      <c r="Q512" s="246">
        <v>2.0000000000000002E-05</v>
      </c>
      <c r="R512" s="246">
        <f>Q512*H512</f>
        <v>0.00033200000000000005</v>
      </c>
      <c r="S512" s="246">
        <v>0</v>
      </c>
      <c r="T512" s="24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8" t="s">
        <v>250</v>
      </c>
      <c r="AT512" s="248" t="s">
        <v>150</v>
      </c>
      <c r="AU512" s="248" t="s">
        <v>154</v>
      </c>
      <c r="AY512" s="18" t="s">
        <v>148</v>
      </c>
      <c r="BE512" s="249">
        <f>IF(N512="základní",J512,0)</f>
        <v>0</v>
      </c>
      <c r="BF512" s="249">
        <f>IF(N512="snížená",J512,0)</f>
        <v>0</v>
      </c>
      <c r="BG512" s="249">
        <f>IF(N512="zákl. přenesená",J512,0)</f>
        <v>0</v>
      </c>
      <c r="BH512" s="249">
        <f>IF(N512="sníž. přenesená",J512,0)</f>
        <v>0</v>
      </c>
      <c r="BI512" s="249">
        <f>IF(N512="nulová",J512,0)</f>
        <v>0</v>
      </c>
      <c r="BJ512" s="18" t="s">
        <v>154</v>
      </c>
      <c r="BK512" s="249">
        <f>ROUND(I512*H512,2)</f>
        <v>0</v>
      </c>
      <c r="BL512" s="18" t="s">
        <v>250</v>
      </c>
      <c r="BM512" s="248" t="s">
        <v>730</v>
      </c>
    </row>
    <row r="513" s="15" customFormat="1">
      <c r="A513" s="15"/>
      <c r="B513" s="273"/>
      <c r="C513" s="274"/>
      <c r="D513" s="252" t="s">
        <v>156</v>
      </c>
      <c r="E513" s="275" t="s">
        <v>1</v>
      </c>
      <c r="F513" s="276" t="s">
        <v>463</v>
      </c>
      <c r="G513" s="274"/>
      <c r="H513" s="275" t="s">
        <v>1</v>
      </c>
      <c r="I513" s="277"/>
      <c r="J513" s="274"/>
      <c r="K513" s="274"/>
      <c r="L513" s="278"/>
      <c r="M513" s="279"/>
      <c r="N513" s="280"/>
      <c r="O513" s="280"/>
      <c r="P513" s="280"/>
      <c r="Q513" s="280"/>
      <c r="R513" s="280"/>
      <c r="S513" s="280"/>
      <c r="T513" s="281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82" t="s">
        <v>156</v>
      </c>
      <c r="AU513" s="282" t="s">
        <v>154</v>
      </c>
      <c r="AV513" s="15" t="s">
        <v>86</v>
      </c>
      <c r="AW513" s="15" t="s">
        <v>34</v>
      </c>
      <c r="AX513" s="15" t="s">
        <v>78</v>
      </c>
      <c r="AY513" s="282" t="s">
        <v>148</v>
      </c>
    </row>
    <row r="514" s="13" customFormat="1">
      <c r="A514" s="13"/>
      <c r="B514" s="250"/>
      <c r="C514" s="251"/>
      <c r="D514" s="252" t="s">
        <v>156</v>
      </c>
      <c r="E514" s="253" t="s">
        <v>1</v>
      </c>
      <c r="F514" s="254" t="s">
        <v>464</v>
      </c>
      <c r="G514" s="251"/>
      <c r="H514" s="255">
        <v>2</v>
      </c>
      <c r="I514" s="256"/>
      <c r="J514" s="251"/>
      <c r="K514" s="251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156</v>
      </c>
      <c r="AU514" s="261" t="s">
        <v>154</v>
      </c>
      <c r="AV514" s="13" t="s">
        <v>154</v>
      </c>
      <c r="AW514" s="13" t="s">
        <v>34</v>
      </c>
      <c r="AX514" s="13" t="s">
        <v>78</v>
      </c>
      <c r="AY514" s="261" t="s">
        <v>148</v>
      </c>
    </row>
    <row r="515" s="13" customFormat="1">
      <c r="A515" s="13"/>
      <c r="B515" s="250"/>
      <c r="C515" s="251"/>
      <c r="D515" s="252" t="s">
        <v>156</v>
      </c>
      <c r="E515" s="253" t="s">
        <v>1</v>
      </c>
      <c r="F515" s="254" t="s">
        <v>464</v>
      </c>
      <c r="G515" s="251"/>
      <c r="H515" s="255">
        <v>2</v>
      </c>
      <c r="I515" s="256"/>
      <c r="J515" s="251"/>
      <c r="K515" s="251"/>
      <c r="L515" s="257"/>
      <c r="M515" s="258"/>
      <c r="N515" s="259"/>
      <c r="O515" s="259"/>
      <c r="P515" s="259"/>
      <c r="Q515" s="259"/>
      <c r="R515" s="259"/>
      <c r="S515" s="259"/>
      <c r="T515" s="26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1" t="s">
        <v>156</v>
      </c>
      <c r="AU515" s="261" t="s">
        <v>154</v>
      </c>
      <c r="AV515" s="13" t="s">
        <v>154</v>
      </c>
      <c r="AW515" s="13" t="s">
        <v>34</v>
      </c>
      <c r="AX515" s="13" t="s">
        <v>78</v>
      </c>
      <c r="AY515" s="261" t="s">
        <v>148</v>
      </c>
    </row>
    <row r="516" s="13" customFormat="1">
      <c r="A516" s="13"/>
      <c r="B516" s="250"/>
      <c r="C516" s="251"/>
      <c r="D516" s="252" t="s">
        <v>156</v>
      </c>
      <c r="E516" s="253" t="s">
        <v>1</v>
      </c>
      <c r="F516" s="254" t="s">
        <v>465</v>
      </c>
      <c r="G516" s="251"/>
      <c r="H516" s="255">
        <v>2.6000000000000001</v>
      </c>
      <c r="I516" s="256"/>
      <c r="J516" s="251"/>
      <c r="K516" s="251"/>
      <c r="L516" s="257"/>
      <c r="M516" s="258"/>
      <c r="N516" s="259"/>
      <c r="O516" s="259"/>
      <c r="P516" s="259"/>
      <c r="Q516" s="259"/>
      <c r="R516" s="259"/>
      <c r="S516" s="259"/>
      <c r="T516" s="26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1" t="s">
        <v>156</v>
      </c>
      <c r="AU516" s="261" t="s">
        <v>154</v>
      </c>
      <c r="AV516" s="13" t="s">
        <v>154</v>
      </c>
      <c r="AW516" s="13" t="s">
        <v>34</v>
      </c>
      <c r="AX516" s="13" t="s">
        <v>78</v>
      </c>
      <c r="AY516" s="261" t="s">
        <v>148</v>
      </c>
    </row>
    <row r="517" s="13" customFormat="1">
      <c r="A517" s="13"/>
      <c r="B517" s="250"/>
      <c r="C517" s="251"/>
      <c r="D517" s="252" t="s">
        <v>156</v>
      </c>
      <c r="E517" s="253" t="s">
        <v>1</v>
      </c>
      <c r="F517" s="254" t="s">
        <v>731</v>
      </c>
      <c r="G517" s="251"/>
      <c r="H517" s="255">
        <v>5</v>
      </c>
      <c r="I517" s="256"/>
      <c r="J517" s="251"/>
      <c r="K517" s="251"/>
      <c r="L517" s="257"/>
      <c r="M517" s="258"/>
      <c r="N517" s="259"/>
      <c r="O517" s="259"/>
      <c r="P517" s="259"/>
      <c r="Q517" s="259"/>
      <c r="R517" s="259"/>
      <c r="S517" s="259"/>
      <c r="T517" s="26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1" t="s">
        <v>156</v>
      </c>
      <c r="AU517" s="261" t="s">
        <v>154</v>
      </c>
      <c r="AV517" s="13" t="s">
        <v>154</v>
      </c>
      <c r="AW517" s="13" t="s">
        <v>34</v>
      </c>
      <c r="AX517" s="13" t="s">
        <v>78</v>
      </c>
      <c r="AY517" s="261" t="s">
        <v>148</v>
      </c>
    </row>
    <row r="518" s="13" customFormat="1">
      <c r="A518" s="13"/>
      <c r="B518" s="250"/>
      <c r="C518" s="251"/>
      <c r="D518" s="252" t="s">
        <v>156</v>
      </c>
      <c r="E518" s="253" t="s">
        <v>1</v>
      </c>
      <c r="F518" s="254" t="s">
        <v>731</v>
      </c>
      <c r="G518" s="251"/>
      <c r="H518" s="255">
        <v>5</v>
      </c>
      <c r="I518" s="256"/>
      <c r="J518" s="251"/>
      <c r="K518" s="251"/>
      <c r="L518" s="257"/>
      <c r="M518" s="258"/>
      <c r="N518" s="259"/>
      <c r="O518" s="259"/>
      <c r="P518" s="259"/>
      <c r="Q518" s="259"/>
      <c r="R518" s="259"/>
      <c r="S518" s="259"/>
      <c r="T518" s="26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1" t="s">
        <v>156</v>
      </c>
      <c r="AU518" s="261" t="s">
        <v>154</v>
      </c>
      <c r="AV518" s="13" t="s">
        <v>154</v>
      </c>
      <c r="AW518" s="13" t="s">
        <v>34</v>
      </c>
      <c r="AX518" s="13" t="s">
        <v>78</v>
      </c>
      <c r="AY518" s="261" t="s">
        <v>148</v>
      </c>
    </row>
    <row r="519" s="14" customFormat="1">
      <c r="A519" s="14"/>
      <c r="B519" s="262"/>
      <c r="C519" s="263"/>
      <c r="D519" s="252" t="s">
        <v>156</v>
      </c>
      <c r="E519" s="264" t="s">
        <v>1</v>
      </c>
      <c r="F519" s="265" t="s">
        <v>159</v>
      </c>
      <c r="G519" s="263"/>
      <c r="H519" s="266">
        <v>16.600000000000001</v>
      </c>
      <c r="I519" s="267"/>
      <c r="J519" s="263"/>
      <c r="K519" s="263"/>
      <c r="L519" s="268"/>
      <c r="M519" s="269"/>
      <c r="N519" s="270"/>
      <c r="O519" s="270"/>
      <c r="P519" s="270"/>
      <c r="Q519" s="270"/>
      <c r="R519" s="270"/>
      <c r="S519" s="270"/>
      <c r="T519" s="27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2" t="s">
        <v>156</v>
      </c>
      <c r="AU519" s="272" t="s">
        <v>154</v>
      </c>
      <c r="AV519" s="14" t="s">
        <v>153</v>
      </c>
      <c r="AW519" s="14" t="s">
        <v>34</v>
      </c>
      <c r="AX519" s="14" t="s">
        <v>86</v>
      </c>
      <c r="AY519" s="272" t="s">
        <v>148</v>
      </c>
    </row>
    <row r="520" s="2" customFormat="1" ht="21.75" customHeight="1">
      <c r="A520" s="39"/>
      <c r="B520" s="40"/>
      <c r="C520" s="236" t="s">
        <v>732</v>
      </c>
      <c r="D520" s="236" t="s">
        <v>150</v>
      </c>
      <c r="E520" s="237" t="s">
        <v>733</v>
      </c>
      <c r="F520" s="238" t="s">
        <v>734</v>
      </c>
      <c r="G520" s="239" t="s">
        <v>240</v>
      </c>
      <c r="H520" s="240">
        <v>16.600000000000001</v>
      </c>
      <c r="I520" s="241"/>
      <c r="J520" s="242">
        <f>ROUND(I520*H520,2)</f>
        <v>0</v>
      </c>
      <c r="K520" s="243"/>
      <c r="L520" s="45"/>
      <c r="M520" s="244" t="s">
        <v>1</v>
      </c>
      <c r="N520" s="245" t="s">
        <v>44</v>
      </c>
      <c r="O520" s="92"/>
      <c r="P520" s="246">
        <f>O520*H520</f>
        <v>0</v>
      </c>
      <c r="Q520" s="246">
        <v>3.0000000000000001E-05</v>
      </c>
      <c r="R520" s="246">
        <f>Q520*H520</f>
        <v>0.00049800000000000007</v>
      </c>
      <c r="S520" s="246">
        <v>0</v>
      </c>
      <c r="T520" s="24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8" t="s">
        <v>250</v>
      </c>
      <c r="AT520" s="248" t="s">
        <v>150</v>
      </c>
      <c r="AU520" s="248" t="s">
        <v>154</v>
      </c>
      <c r="AY520" s="18" t="s">
        <v>148</v>
      </c>
      <c r="BE520" s="249">
        <f>IF(N520="základní",J520,0)</f>
        <v>0</v>
      </c>
      <c r="BF520" s="249">
        <f>IF(N520="snížená",J520,0)</f>
        <v>0</v>
      </c>
      <c r="BG520" s="249">
        <f>IF(N520="zákl. přenesená",J520,0)</f>
        <v>0</v>
      </c>
      <c r="BH520" s="249">
        <f>IF(N520="sníž. přenesená",J520,0)</f>
        <v>0</v>
      </c>
      <c r="BI520" s="249">
        <f>IF(N520="nulová",J520,0)</f>
        <v>0</v>
      </c>
      <c r="BJ520" s="18" t="s">
        <v>154</v>
      </c>
      <c r="BK520" s="249">
        <f>ROUND(I520*H520,2)</f>
        <v>0</v>
      </c>
      <c r="BL520" s="18" t="s">
        <v>250</v>
      </c>
      <c r="BM520" s="248" t="s">
        <v>735</v>
      </c>
    </row>
    <row r="521" s="15" customFormat="1">
      <c r="A521" s="15"/>
      <c r="B521" s="273"/>
      <c r="C521" s="274"/>
      <c r="D521" s="252" t="s">
        <v>156</v>
      </c>
      <c r="E521" s="275" t="s">
        <v>1</v>
      </c>
      <c r="F521" s="276" t="s">
        <v>463</v>
      </c>
      <c r="G521" s="274"/>
      <c r="H521" s="275" t="s">
        <v>1</v>
      </c>
      <c r="I521" s="277"/>
      <c r="J521" s="274"/>
      <c r="K521" s="274"/>
      <c r="L521" s="278"/>
      <c r="M521" s="279"/>
      <c r="N521" s="280"/>
      <c r="O521" s="280"/>
      <c r="P521" s="280"/>
      <c r="Q521" s="280"/>
      <c r="R521" s="280"/>
      <c r="S521" s="280"/>
      <c r="T521" s="281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82" t="s">
        <v>156</v>
      </c>
      <c r="AU521" s="282" t="s">
        <v>154</v>
      </c>
      <c r="AV521" s="15" t="s">
        <v>86</v>
      </c>
      <c r="AW521" s="15" t="s">
        <v>34</v>
      </c>
      <c r="AX521" s="15" t="s">
        <v>78</v>
      </c>
      <c r="AY521" s="282" t="s">
        <v>148</v>
      </c>
    </row>
    <row r="522" s="13" customFormat="1">
      <c r="A522" s="13"/>
      <c r="B522" s="250"/>
      <c r="C522" s="251"/>
      <c r="D522" s="252" t="s">
        <v>156</v>
      </c>
      <c r="E522" s="253" t="s">
        <v>1</v>
      </c>
      <c r="F522" s="254" t="s">
        <v>464</v>
      </c>
      <c r="G522" s="251"/>
      <c r="H522" s="255">
        <v>2</v>
      </c>
      <c r="I522" s="256"/>
      <c r="J522" s="251"/>
      <c r="K522" s="251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156</v>
      </c>
      <c r="AU522" s="261" t="s">
        <v>154</v>
      </c>
      <c r="AV522" s="13" t="s">
        <v>154</v>
      </c>
      <c r="AW522" s="13" t="s">
        <v>34</v>
      </c>
      <c r="AX522" s="13" t="s">
        <v>78</v>
      </c>
      <c r="AY522" s="261" t="s">
        <v>148</v>
      </c>
    </row>
    <row r="523" s="13" customFormat="1">
      <c r="A523" s="13"/>
      <c r="B523" s="250"/>
      <c r="C523" s="251"/>
      <c r="D523" s="252" t="s">
        <v>156</v>
      </c>
      <c r="E523" s="253" t="s">
        <v>1</v>
      </c>
      <c r="F523" s="254" t="s">
        <v>464</v>
      </c>
      <c r="G523" s="251"/>
      <c r="H523" s="255">
        <v>2</v>
      </c>
      <c r="I523" s="256"/>
      <c r="J523" s="251"/>
      <c r="K523" s="251"/>
      <c r="L523" s="257"/>
      <c r="M523" s="258"/>
      <c r="N523" s="259"/>
      <c r="O523" s="259"/>
      <c r="P523" s="259"/>
      <c r="Q523" s="259"/>
      <c r="R523" s="259"/>
      <c r="S523" s="259"/>
      <c r="T523" s="26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1" t="s">
        <v>156</v>
      </c>
      <c r="AU523" s="261" t="s">
        <v>154</v>
      </c>
      <c r="AV523" s="13" t="s">
        <v>154</v>
      </c>
      <c r="AW523" s="13" t="s">
        <v>34</v>
      </c>
      <c r="AX523" s="13" t="s">
        <v>78</v>
      </c>
      <c r="AY523" s="261" t="s">
        <v>148</v>
      </c>
    </row>
    <row r="524" s="13" customFormat="1">
      <c r="A524" s="13"/>
      <c r="B524" s="250"/>
      <c r="C524" s="251"/>
      <c r="D524" s="252" t="s">
        <v>156</v>
      </c>
      <c r="E524" s="253" t="s">
        <v>1</v>
      </c>
      <c r="F524" s="254" t="s">
        <v>465</v>
      </c>
      <c r="G524" s="251"/>
      <c r="H524" s="255">
        <v>2.6000000000000001</v>
      </c>
      <c r="I524" s="256"/>
      <c r="J524" s="251"/>
      <c r="K524" s="251"/>
      <c r="L524" s="257"/>
      <c r="M524" s="258"/>
      <c r="N524" s="259"/>
      <c r="O524" s="259"/>
      <c r="P524" s="259"/>
      <c r="Q524" s="259"/>
      <c r="R524" s="259"/>
      <c r="S524" s="259"/>
      <c r="T524" s="26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1" t="s">
        <v>156</v>
      </c>
      <c r="AU524" s="261" t="s">
        <v>154</v>
      </c>
      <c r="AV524" s="13" t="s">
        <v>154</v>
      </c>
      <c r="AW524" s="13" t="s">
        <v>34</v>
      </c>
      <c r="AX524" s="13" t="s">
        <v>78</v>
      </c>
      <c r="AY524" s="261" t="s">
        <v>148</v>
      </c>
    </row>
    <row r="525" s="13" customFormat="1">
      <c r="A525" s="13"/>
      <c r="B525" s="250"/>
      <c r="C525" s="251"/>
      <c r="D525" s="252" t="s">
        <v>156</v>
      </c>
      <c r="E525" s="253" t="s">
        <v>1</v>
      </c>
      <c r="F525" s="254" t="s">
        <v>731</v>
      </c>
      <c r="G525" s="251"/>
      <c r="H525" s="255">
        <v>5</v>
      </c>
      <c r="I525" s="256"/>
      <c r="J525" s="251"/>
      <c r="K525" s="251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156</v>
      </c>
      <c r="AU525" s="261" t="s">
        <v>154</v>
      </c>
      <c r="AV525" s="13" t="s">
        <v>154</v>
      </c>
      <c r="AW525" s="13" t="s">
        <v>34</v>
      </c>
      <c r="AX525" s="13" t="s">
        <v>78</v>
      </c>
      <c r="AY525" s="261" t="s">
        <v>148</v>
      </c>
    </row>
    <row r="526" s="13" customFormat="1">
      <c r="A526" s="13"/>
      <c r="B526" s="250"/>
      <c r="C526" s="251"/>
      <c r="D526" s="252" t="s">
        <v>156</v>
      </c>
      <c r="E526" s="253" t="s">
        <v>1</v>
      </c>
      <c r="F526" s="254" t="s">
        <v>731</v>
      </c>
      <c r="G526" s="251"/>
      <c r="H526" s="255">
        <v>5</v>
      </c>
      <c r="I526" s="256"/>
      <c r="J526" s="251"/>
      <c r="K526" s="251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156</v>
      </c>
      <c r="AU526" s="261" t="s">
        <v>154</v>
      </c>
      <c r="AV526" s="13" t="s">
        <v>154</v>
      </c>
      <c r="AW526" s="13" t="s">
        <v>34</v>
      </c>
      <c r="AX526" s="13" t="s">
        <v>78</v>
      </c>
      <c r="AY526" s="261" t="s">
        <v>148</v>
      </c>
    </row>
    <row r="527" s="14" customFormat="1">
      <c r="A527" s="14"/>
      <c r="B527" s="262"/>
      <c r="C527" s="263"/>
      <c r="D527" s="252" t="s">
        <v>156</v>
      </c>
      <c r="E527" s="264" t="s">
        <v>1</v>
      </c>
      <c r="F527" s="265" t="s">
        <v>159</v>
      </c>
      <c r="G527" s="263"/>
      <c r="H527" s="266">
        <v>16.600000000000001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2" t="s">
        <v>156</v>
      </c>
      <c r="AU527" s="272" t="s">
        <v>154</v>
      </c>
      <c r="AV527" s="14" t="s">
        <v>153</v>
      </c>
      <c r="AW527" s="14" t="s">
        <v>34</v>
      </c>
      <c r="AX527" s="14" t="s">
        <v>86</v>
      </c>
      <c r="AY527" s="272" t="s">
        <v>148</v>
      </c>
    </row>
    <row r="528" s="12" customFormat="1" ht="22.8" customHeight="1">
      <c r="A528" s="12"/>
      <c r="B528" s="221"/>
      <c r="C528" s="222"/>
      <c r="D528" s="223" t="s">
        <v>77</v>
      </c>
      <c r="E528" s="234" t="s">
        <v>736</v>
      </c>
      <c r="F528" s="234" t="s">
        <v>737</v>
      </c>
      <c r="G528" s="222"/>
      <c r="H528" s="222"/>
      <c r="I528" s="225"/>
      <c r="J528" s="235">
        <f>BK528</f>
        <v>0</v>
      </c>
      <c r="K528" s="222"/>
      <c r="L528" s="226"/>
      <c r="M528" s="227"/>
      <c r="N528" s="228"/>
      <c r="O528" s="228"/>
      <c r="P528" s="229">
        <f>SUM(P529:P549)</f>
        <v>0</v>
      </c>
      <c r="Q528" s="228"/>
      <c r="R528" s="229">
        <f>SUM(R529:R549)</f>
        <v>0.34848109999999999</v>
      </c>
      <c r="S528" s="228"/>
      <c r="T528" s="230">
        <f>SUM(T529:T549)</f>
        <v>0.10765409999999999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31" t="s">
        <v>154</v>
      </c>
      <c r="AT528" s="232" t="s">
        <v>77</v>
      </c>
      <c r="AU528" s="232" t="s">
        <v>86</v>
      </c>
      <c r="AY528" s="231" t="s">
        <v>148</v>
      </c>
      <c r="BK528" s="233">
        <f>SUM(BK529:BK549)</f>
        <v>0</v>
      </c>
    </row>
    <row r="529" s="2" customFormat="1" ht="21.75" customHeight="1">
      <c r="A529" s="39"/>
      <c r="B529" s="40"/>
      <c r="C529" s="236" t="s">
        <v>738</v>
      </c>
      <c r="D529" s="236" t="s">
        <v>150</v>
      </c>
      <c r="E529" s="237" t="s">
        <v>739</v>
      </c>
      <c r="F529" s="238" t="s">
        <v>740</v>
      </c>
      <c r="G529" s="239" t="s">
        <v>90</v>
      </c>
      <c r="H529" s="240">
        <v>197.38999999999999</v>
      </c>
      <c r="I529" s="241"/>
      <c r="J529" s="242">
        <f>ROUND(I529*H529,2)</f>
        <v>0</v>
      </c>
      <c r="K529" s="243"/>
      <c r="L529" s="45"/>
      <c r="M529" s="244" t="s">
        <v>1</v>
      </c>
      <c r="N529" s="245" t="s">
        <v>44</v>
      </c>
      <c r="O529" s="92"/>
      <c r="P529" s="246">
        <f>O529*H529</f>
        <v>0</v>
      </c>
      <c r="Q529" s="246">
        <v>0</v>
      </c>
      <c r="R529" s="246">
        <f>Q529*H529</f>
        <v>0</v>
      </c>
      <c r="S529" s="246">
        <v>0.00014999999999999999</v>
      </c>
      <c r="T529" s="247">
        <f>S529*H529</f>
        <v>0.029608499999999996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8" t="s">
        <v>250</v>
      </c>
      <c r="AT529" s="248" t="s">
        <v>150</v>
      </c>
      <c r="AU529" s="248" t="s">
        <v>154</v>
      </c>
      <c r="AY529" s="18" t="s">
        <v>148</v>
      </c>
      <c r="BE529" s="249">
        <f>IF(N529="základní",J529,0)</f>
        <v>0</v>
      </c>
      <c r="BF529" s="249">
        <f>IF(N529="snížená",J529,0)</f>
        <v>0</v>
      </c>
      <c r="BG529" s="249">
        <f>IF(N529="zákl. přenesená",J529,0)</f>
        <v>0</v>
      </c>
      <c r="BH529" s="249">
        <f>IF(N529="sníž. přenesená",J529,0)</f>
        <v>0</v>
      </c>
      <c r="BI529" s="249">
        <f>IF(N529="nulová",J529,0)</f>
        <v>0</v>
      </c>
      <c r="BJ529" s="18" t="s">
        <v>154</v>
      </c>
      <c r="BK529" s="249">
        <f>ROUND(I529*H529,2)</f>
        <v>0</v>
      </c>
      <c r="BL529" s="18" t="s">
        <v>250</v>
      </c>
      <c r="BM529" s="248" t="s">
        <v>741</v>
      </c>
    </row>
    <row r="530" s="13" customFormat="1">
      <c r="A530" s="13"/>
      <c r="B530" s="250"/>
      <c r="C530" s="251"/>
      <c r="D530" s="252" t="s">
        <v>156</v>
      </c>
      <c r="E530" s="253" t="s">
        <v>1</v>
      </c>
      <c r="F530" s="254" t="s">
        <v>93</v>
      </c>
      <c r="G530" s="251"/>
      <c r="H530" s="255">
        <v>57.25</v>
      </c>
      <c r="I530" s="256"/>
      <c r="J530" s="251"/>
      <c r="K530" s="251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156</v>
      </c>
      <c r="AU530" s="261" t="s">
        <v>154</v>
      </c>
      <c r="AV530" s="13" t="s">
        <v>154</v>
      </c>
      <c r="AW530" s="13" t="s">
        <v>34</v>
      </c>
      <c r="AX530" s="13" t="s">
        <v>78</v>
      </c>
      <c r="AY530" s="261" t="s">
        <v>148</v>
      </c>
    </row>
    <row r="531" s="13" customFormat="1">
      <c r="A531" s="13"/>
      <c r="B531" s="250"/>
      <c r="C531" s="251"/>
      <c r="D531" s="252" t="s">
        <v>156</v>
      </c>
      <c r="E531" s="253" t="s">
        <v>1</v>
      </c>
      <c r="F531" s="254" t="s">
        <v>97</v>
      </c>
      <c r="G531" s="251"/>
      <c r="H531" s="255">
        <v>165.36000000000001</v>
      </c>
      <c r="I531" s="256"/>
      <c r="J531" s="251"/>
      <c r="K531" s="251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156</v>
      </c>
      <c r="AU531" s="261" t="s">
        <v>154</v>
      </c>
      <c r="AV531" s="13" t="s">
        <v>154</v>
      </c>
      <c r="AW531" s="13" t="s">
        <v>34</v>
      </c>
      <c r="AX531" s="13" t="s">
        <v>78</v>
      </c>
      <c r="AY531" s="261" t="s">
        <v>148</v>
      </c>
    </row>
    <row r="532" s="13" customFormat="1">
      <c r="A532" s="13"/>
      <c r="B532" s="250"/>
      <c r="C532" s="251"/>
      <c r="D532" s="252" t="s">
        <v>156</v>
      </c>
      <c r="E532" s="253" t="s">
        <v>1</v>
      </c>
      <c r="F532" s="254" t="s">
        <v>206</v>
      </c>
      <c r="G532" s="251"/>
      <c r="H532" s="255">
        <v>-25.219999999999999</v>
      </c>
      <c r="I532" s="256"/>
      <c r="J532" s="251"/>
      <c r="K532" s="251"/>
      <c r="L532" s="257"/>
      <c r="M532" s="258"/>
      <c r="N532" s="259"/>
      <c r="O532" s="259"/>
      <c r="P532" s="259"/>
      <c r="Q532" s="259"/>
      <c r="R532" s="259"/>
      <c r="S532" s="259"/>
      <c r="T532" s="26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1" t="s">
        <v>156</v>
      </c>
      <c r="AU532" s="261" t="s">
        <v>154</v>
      </c>
      <c r="AV532" s="13" t="s">
        <v>154</v>
      </c>
      <c r="AW532" s="13" t="s">
        <v>34</v>
      </c>
      <c r="AX532" s="13" t="s">
        <v>78</v>
      </c>
      <c r="AY532" s="261" t="s">
        <v>148</v>
      </c>
    </row>
    <row r="533" s="14" customFormat="1">
      <c r="A533" s="14"/>
      <c r="B533" s="262"/>
      <c r="C533" s="263"/>
      <c r="D533" s="252" t="s">
        <v>156</v>
      </c>
      <c r="E533" s="264" t="s">
        <v>1</v>
      </c>
      <c r="F533" s="265" t="s">
        <v>159</v>
      </c>
      <c r="G533" s="263"/>
      <c r="H533" s="266">
        <v>197.38999999999999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2" t="s">
        <v>156</v>
      </c>
      <c r="AU533" s="272" t="s">
        <v>154</v>
      </c>
      <c r="AV533" s="14" t="s">
        <v>153</v>
      </c>
      <c r="AW533" s="14" t="s">
        <v>34</v>
      </c>
      <c r="AX533" s="14" t="s">
        <v>86</v>
      </c>
      <c r="AY533" s="272" t="s">
        <v>148</v>
      </c>
    </row>
    <row r="534" s="2" customFormat="1" ht="16.5" customHeight="1">
      <c r="A534" s="39"/>
      <c r="B534" s="40"/>
      <c r="C534" s="236" t="s">
        <v>742</v>
      </c>
      <c r="D534" s="236" t="s">
        <v>150</v>
      </c>
      <c r="E534" s="237" t="s">
        <v>743</v>
      </c>
      <c r="F534" s="238" t="s">
        <v>744</v>
      </c>
      <c r="G534" s="239" t="s">
        <v>90</v>
      </c>
      <c r="H534" s="240">
        <v>251.75999999999999</v>
      </c>
      <c r="I534" s="241"/>
      <c r="J534" s="242">
        <f>ROUND(I534*H534,2)</f>
        <v>0</v>
      </c>
      <c r="K534" s="243"/>
      <c r="L534" s="45"/>
      <c r="M534" s="244" t="s">
        <v>1</v>
      </c>
      <c r="N534" s="245" t="s">
        <v>44</v>
      </c>
      <c r="O534" s="92"/>
      <c r="P534" s="246">
        <f>O534*H534</f>
        <v>0</v>
      </c>
      <c r="Q534" s="246">
        <v>0.001</v>
      </c>
      <c r="R534" s="246">
        <f>Q534*H534</f>
        <v>0.25175999999999998</v>
      </c>
      <c r="S534" s="246">
        <v>0.00031</v>
      </c>
      <c r="T534" s="247">
        <f>S534*H534</f>
        <v>0.078045599999999993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8" t="s">
        <v>250</v>
      </c>
      <c r="AT534" s="248" t="s">
        <v>150</v>
      </c>
      <c r="AU534" s="248" t="s">
        <v>154</v>
      </c>
      <c r="AY534" s="18" t="s">
        <v>148</v>
      </c>
      <c r="BE534" s="249">
        <f>IF(N534="základní",J534,0)</f>
        <v>0</v>
      </c>
      <c r="BF534" s="249">
        <f>IF(N534="snížená",J534,0)</f>
        <v>0</v>
      </c>
      <c r="BG534" s="249">
        <f>IF(N534="zákl. přenesená",J534,0)</f>
        <v>0</v>
      </c>
      <c r="BH534" s="249">
        <f>IF(N534="sníž. přenesená",J534,0)</f>
        <v>0</v>
      </c>
      <c r="BI534" s="249">
        <f>IF(N534="nulová",J534,0)</f>
        <v>0</v>
      </c>
      <c r="BJ534" s="18" t="s">
        <v>154</v>
      </c>
      <c r="BK534" s="249">
        <f>ROUND(I534*H534,2)</f>
        <v>0</v>
      </c>
      <c r="BL534" s="18" t="s">
        <v>250</v>
      </c>
      <c r="BM534" s="248" t="s">
        <v>745</v>
      </c>
    </row>
    <row r="535" s="13" customFormat="1">
      <c r="A535" s="13"/>
      <c r="B535" s="250"/>
      <c r="C535" s="251"/>
      <c r="D535" s="252" t="s">
        <v>156</v>
      </c>
      <c r="E535" s="253" t="s">
        <v>1</v>
      </c>
      <c r="F535" s="254" t="s">
        <v>93</v>
      </c>
      <c r="G535" s="251"/>
      <c r="H535" s="255">
        <v>57.25</v>
      </c>
      <c r="I535" s="256"/>
      <c r="J535" s="251"/>
      <c r="K535" s="251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156</v>
      </c>
      <c r="AU535" s="261" t="s">
        <v>154</v>
      </c>
      <c r="AV535" s="13" t="s">
        <v>154</v>
      </c>
      <c r="AW535" s="13" t="s">
        <v>34</v>
      </c>
      <c r="AX535" s="13" t="s">
        <v>78</v>
      </c>
      <c r="AY535" s="261" t="s">
        <v>148</v>
      </c>
    </row>
    <row r="536" s="13" customFormat="1">
      <c r="A536" s="13"/>
      <c r="B536" s="250"/>
      <c r="C536" s="251"/>
      <c r="D536" s="252" t="s">
        <v>156</v>
      </c>
      <c r="E536" s="253" t="s">
        <v>1</v>
      </c>
      <c r="F536" s="254" t="s">
        <v>97</v>
      </c>
      <c r="G536" s="251"/>
      <c r="H536" s="255">
        <v>165.36000000000001</v>
      </c>
      <c r="I536" s="256"/>
      <c r="J536" s="251"/>
      <c r="K536" s="251"/>
      <c r="L536" s="257"/>
      <c r="M536" s="258"/>
      <c r="N536" s="259"/>
      <c r="O536" s="259"/>
      <c r="P536" s="259"/>
      <c r="Q536" s="259"/>
      <c r="R536" s="259"/>
      <c r="S536" s="259"/>
      <c r="T536" s="26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1" t="s">
        <v>156</v>
      </c>
      <c r="AU536" s="261" t="s">
        <v>154</v>
      </c>
      <c r="AV536" s="13" t="s">
        <v>154</v>
      </c>
      <c r="AW536" s="13" t="s">
        <v>34</v>
      </c>
      <c r="AX536" s="13" t="s">
        <v>78</v>
      </c>
      <c r="AY536" s="261" t="s">
        <v>148</v>
      </c>
    </row>
    <row r="537" s="13" customFormat="1">
      <c r="A537" s="13"/>
      <c r="B537" s="250"/>
      <c r="C537" s="251"/>
      <c r="D537" s="252" t="s">
        <v>156</v>
      </c>
      <c r="E537" s="253" t="s">
        <v>1</v>
      </c>
      <c r="F537" s="254" t="s">
        <v>211</v>
      </c>
      <c r="G537" s="251"/>
      <c r="H537" s="255">
        <v>16.600000000000001</v>
      </c>
      <c r="I537" s="256"/>
      <c r="J537" s="251"/>
      <c r="K537" s="251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156</v>
      </c>
      <c r="AU537" s="261" t="s">
        <v>154</v>
      </c>
      <c r="AV537" s="13" t="s">
        <v>154</v>
      </c>
      <c r="AW537" s="13" t="s">
        <v>34</v>
      </c>
      <c r="AX537" s="13" t="s">
        <v>78</v>
      </c>
      <c r="AY537" s="261" t="s">
        <v>148</v>
      </c>
    </row>
    <row r="538" s="13" customFormat="1">
      <c r="A538" s="13"/>
      <c r="B538" s="250"/>
      <c r="C538" s="251"/>
      <c r="D538" s="252" t="s">
        <v>156</v>
      </c>
      <c r="E538" s="253" t="s">
        <v>1</v>
      </c>
      <c r="F538" s="254" t="s">
        <v>212</v>
      </c>
      <c r="G538" s="251"/>
      <c r="H538" s="255">
        <v>12.550000000000001</v>
      </c>
      <c r="I538" s="256"/>
      <c r="J538" s="251"/>
      <c r="K538" s="251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156</v>
      </c>
      <c r="AU538" s="261" t="s">
        <v>154</v>
      </c>
      <c r="AV538" s="13" t="s">
        <v>154</v>
      </c>
      <c r="AW538" s="13" t="s">
        <v>34</v>
      </c>
      <c r="AX538" s="13" t="s">
        <v>78</v>
      </c>
      <c r="AY538" s="261" t="s">
        <v>148</v>
      </c>
    </row>
    <row r="539" s="14" customFormat="1">
      <c r="A539" s="14"/>
      <c r="B539" s="262"/>
      <c r="C539" s="263"/>
      <c r="D539" s="252" t="s">
        <v>156</v>
      </c>
      <c r="E539" s="264" t="s">
        <v>1</v>
      </c>
      <c r="F539" s="265" t="s">
        <v>159</v>
      </c>
      <c r="G539" s="263"/>
      <c r="H539" s="266">
        <v>251.76000000000002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2" t="s">
        <v>156</v>
      </c>
      <c r="AU539" s="272" t="s">
        <v>154</v>
      </c>
      <c r="AV539" s="14" t="s">
        <v>153</v>
      </c>
      <c r="AW539" s="14" t="s">
        <v>34</v>
      </c>
      <c r="AX539" s="14" t="s">
        <v>86</v>
      </c>
      <c r="AY539" s="272" t="s">
        <v>148</v>
      </c>
    </row>
    <row r="540" s="2" customFormat="1" ht="21.75" customHeight="1">
      <c r="A540" s="39"/>
      <c r="B540" s="40"/>
      <c r="C540" s="236" t="s">
        <v>746</v>
      </c>
      <c r="D540" s="236" t="s">
        <v>150</v>
      </c>
      <c r="E540" s="237" t="s">
        <v>747</v>
      </c>
      <c r="F540" s="238" t="s">
        <v>748</v>
      </c>
      <c r="G540" s="239" t="s">
        <v>90</v>
      </c>
      <c r="H540" s="240">
        <v>197.38999999999999</v>
      </c>
      <c r="I540" s="241"/>
      <c r="J540" s="242">
        <f>ROUND(I540*H540,2)</f>
        <v>0</v>
      </c>
      <c r="K540" s="243"/>
      <c r="L540" s="45"/>
      <c r="M540" s="244" t="s">
        <v>1</v>
      </c>
      <c r="N540" s="245" t="s">
        <v>44</v>
      </c>
      <c r="O540" s="92"/>
      <c r="P540" s="246">
        <f>O540*H540</f>
        <v>0</v>
      </c>
      <c r="Q540" s="246">
        <v>0.00020000000000000001</v>
      </c>
      <c r="R540" s="246">
        <f>Q540*H540</f>
        <v>0.039477999999999999</v>
      </c>
      <c r="S540" s="246">
        <v>0</v>
      </c>
      <c r="T540" s="24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8" t="s">
        <v>250</v>
      </c>
      <c r="AT540" s="248" t="s">
        <v>150</v>
      </c>
      <c r="AU540" s="248" t="s">
        <v>154</v>
      </c>
      <c r="AY540" s="18" t="s">
        <v>148</v>
      </c>
      <c r="BE540" s="249">
        <f>IF(N540="základní",J540,0)</f>
        <v>0</v>
      </c>
      <c r="BF540" s="249">
        <f>IF(N540="snížená",J540,0)</f>
        <v>0</v>
      </c>
      <c r="BG540" s="249">
        <f>IF(N540="zákl. přenesená",J540,0)</f>
        <v>0</v>
      </c>
      <c r="BH540" s="249">
        <f>IF(N540="sníž. přenesená",J540,0)</f>
        <v>0</v>
      </c>
      <c r="BI540" s="249">
        <f>IF(N540="nulová",J540,0)</f>
        <v>0</v>
      </c>
      <c r="BJ540" s="18" t="s">
        <v>154</v>
      </c>
      <c r="BK540" s="249">
        <f>ROUND(I540*H540,2)</f>
        <v>0</v>
      </c>
      <c r="BL540" s="18" t="s">
        <v>250</v>
      </c>
      <c r="BM540" s="248" t="s">
        <v>749</v>
      </c>
    </row>
    <row r="541" s="13" customFormat="1">
      <c r="A541" s="13"/>
      <c r="B541" s="250"/>
      <c r="C541" s="251"/>
      <c r="D541" s="252" t="s">
        <v>156</v>
      </c>
      <c r="E541" s="253" t="s">
        <v>1</v>
      </c>
      <c r="F541" s="254" t="s">
        <v>93</v>
      </c>
      <c r="G541" s="251"/>
      <c r="H541" s="255">
        <v>57.25</v>
      </c>
      <c r="I541" s="256"/>
      <c r="J541" s="251"/>
      <c r="K541" s="251"/>
      <c r="L541" s="257"/>
      <c r="M541" s="258"/>
      <c r="N541" s="259"/>
      <c r="O541" s="259"/>
      <c r="P541" s="259"/>
      <c r="Q541" s="259"/>
      <c r="R541" s="259"/>
      <c r="S541" s="259"/>
      <c r="T541" s="26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1" t="s">
        <v>156</v>
      </c>
      <c r="AU541" s="261" t="s">
        <v>154</v>
      </c>
      <c r="AV541" s="13" t="s">
        <v>154</v>
      </c>
      <c r="AW541" s="13" t="s">
        <v>34</v>
      </c>
      <c r="AX541" s="13" t="s">
        <v>78</v>
      </c>
      <c r="AY541" s="261" t="s">
        <v>148</v>
      </c>
    </row>
    <row r="542" s="13" customFormat="1">
      <c r="A542" s="13"/>
      <c r="B542" s="250"/>
      <c r="C542" s="251"/>
      <c r="D542" s="252" t="s">
        <v>156</v>
      </c>
      <c r="E542" s="253" t="s">
        <v>1</v>
      </c>
      <c r="F542" s="254" t="s">
        <v>97</v>
      </c>
      <c r="G542" s="251"/>
      <c r="H542" s="255">
        <v>165.36000000000001</v>
      </c>
      <c r="I542" s="256"/>
      <c r="J542" s="251"/>
      <c r="K542" s="251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156</v>
      </c>
      <c r="AU542" s="261" t="s">
        <v>154</v>
      </c>
      <c r="AV542" s="13" t="s">
        <v>154</v>
      </c>
      <c r="AW542" s="13" t="s">
        <v>34</v>
      </c>
      <c r="AX542" s="13" t="s">
        <v>78</v>
      </c>
      <c r="AY542" s="261" t="s">
        <v>148</v>
      </c>
    </row>
    <row r="543" s="13" customFormat="1">
      <c r="A543" s="13"/>
      <c r="B543" s="250"/>
      <c r="C543" s="251"/>
      <c r="D543" s="252" t="s">
        <v>156</v>
      </c>
      <c r="E543" s="253" t="s">
        <v>1</v>
      </c>
      <c r="F543" s="254" t="s">
        <v>206</v>
      </c>
      <c r="G543" s="251"/>
      <c r="H543" s="255">
        <v>-25.219999999999999</v>
      </c>
      <c r="I543" s="256"/>
      <c r="J543" s="251"/>
      <c r="K543" s="251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156</v>
      </c>
      <c r="AU543" s="261" t="s">
        <v>154</v>
      </c>
      <c r="AV543" s="13" t="s">
        <v>154</v>
      </c>
      <c r="AW543" s="13" t="s">
        <v>34</v>
      </c>
      <c r="AX543" s="13" t="s">
        <v>78</v>
      </c>
      <c r="AY543" s="261" t="s">
        <v>148</v>
      </c>
    </row>
    <row r="544" s="14" customFormat="1">
      <c r="A544" s="14"/>
      <c r="B544" s="262"/>
      <c r="C544" s="263"/>
      <c r="D544" s="252" t="s">
        <v>156</v>
      </c>
      <c r="E544" s="264" t="s">
        <v>1</v>
      </c>
      <c r="F544" s="265" t="s">
        <v>159</v>
      </c>
      <c r="G544" s="263"/>
      <c r="H544" s="266">
        <v>197.38999999999999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2" t="s">
        <v>156</v>
      </c>
      <c r="AU544" s="272" t="s">
        <v>154</v>
      </c>
      <c r="AV544" s="14" t="s">
        <v>153</v>
      </c>
      <c r="AW544" s="14" t="s">
        <v>34</v>
      </c>
      <c r="AX544" s="14" t="s">
        <v>86</v>
      </c>
      <c r="AY544" s="272" t="s">
        <v>148</v>
      </c>
    </row>
    <row r="545" s="2" customFormat="1" ht="21.75" customHeight="1">
      <c r="A545" s="39"/>
      <c r="B545" s="40"/>
      <c r="C545" s="236" t="s">
        <v>750</v>
      </c>
      <c r="D545" s="236" t="s">
        <v>150</v>
      </c>
      <c r="E545" s="237" t="s">
        <v>751</v>
      </c>
      <c r="F545" s="238" t="s">
        <v>752</v>
      </c>
      <c r="G545" s="239" t="s">
        <v>90</v>
      </c>
      <c r="H545" s="240">
        <v>197.38999999999999</v>
      </c>
      <c r="I545" s="241"/>
      <c r="J545" s="242">
        <f>ROUND(I545*H545,2)</f>
        <v>0</v>
      </c>
      <c r="K545" s="243"/>
      <c r="L545" s="45"/>
      <c r="M545" s="244" t="s">
        <v>1</v>
      </c>
      <c r="N545" s="245" t="s">
        <v>44</v>
      </c>
      <c r="O545" s="92"/>
      <c r="P545" s="246">
        <f>O545*H545</f>
        <v>0</v>
      </c>
      <c r="Q545" s="246">
        <v>0.00029</v>
      </c>
      <c r="R545" s="246">
        <f>Q545*H545</f>
        <v>0.057243099999999998</v>
      </c>
      <c r="S545" s="246">
        <v>0</v>
      </c>
      <c r="T545" s="24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8" t="s">
        <v>250</v>
      </c>
      <c r="AT545" s="248" t="s">
        <v>150</v>
      </c>
      <c r="AU545" s="248" t="s">
        <v>154</v>
      </c>
      <c r="AY545" s="18" t="s">
        <v>148</v>
      </c>
      <c r="BE545" s="249">
        <f>IF(N545="základní",J545,0)</f>
        <v>0</v>
      </c>
      <c r="BF545" s="249">
        <f>IF(N545="snížená",J545,0)</f>
        <v>0</v>
      </c>
      <c r="BG545" s="249">
        <f>IF(N545="zákl. přenesená",J545,0)</f>
        <v>0</v>
      </c>
      <c r="BH545" s="249">
        <f>IF(N545="sníž. přenesená",J545,0)</f>
        <v>0</v>
      </c>
      <c r="BI545" s="249">
        <f>IF(N545="nulová",J545,0)</f>
        <v>0</v>
      </c>
      <c r="BJ545" s="18" t="s">
        <v>154</v>
      </c>
      <c r="BK545" s="249">
        <f>ROUND(I545*H545,2)</f>
        <v>0</v>
      </c>
      <c r="BL545" s="18" t="s">
        <v>250</v>
      </c>
      <c r="BM545" s="248" t="s">
        <v>753</v>
      </c>
    </row>
    <row r="546" s="13" customFormat="1">
      <c r="A546" s="13"/>
      <c r="B546" s="250"/>
      <c r="C546" s="251"/>
      <c r="D546" s="252" t="s">
        <v>156</v>
      </c>
      <c r="E546" s="253" t="s">
        <v>1</v>
      </c>
      <c r="F546" s="254" t="s">
        <v>93</v>
      </c>
      <c r="G546" s="251"/>
      <c r="H546" s="255">
        <v>57.25</v>
      </c>
      <c r="I546" s="256"/>
      <c r="J546" s="251"/>
      <c r="K546" s="251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156</v>
      </c>
      <c r="AU546" s="261" t="s">
        <v>154</v>
      </c>
      <c r="AV546" s="13" t="s">
        <v>154</v>
      </c>
      <c r="AW546" s="13" t="s">
        <v>34</v>
      </c>
      <c r="AX546" s="13" t="s">
        <v>78</v>
      </c>
      <c r="AY546" s="261" t="s">
        <v>148</v>
      </c>
    </row>
    <row r="547" s="13" customFormat="1">
      <c r="A547" s="13"/>
      <c r="B547" s="250"/>
      <c r="C547" s="251"/>
      <c r="D547" s="252" t="s">
        <v>156</v>
      </c>
      <c r="E547" s="253" t="s">
        <v>1</v>
      </c>
      <c r="F547" s="254" t="s">
        <v>97</v>
      </c>
      <c r="G547" s="251"/>
      <c r="H547" s="255">
        <v>165.36000000000001</v>
      </c>
      <c r="I547" s="256"/>
      <c r="J547" s="251"/>
      <c r="K547" s="251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156</v>
      </c>
      <c r="AU547" s="261" t="s">
        <v>154</v>
      </c>
      <c r="AV547" s="13" t="s">
        <v>154</v>
      </c>
      <c r="AW547" s="13" t="s">
        <v>34</v>
      </c>
      <c r="AX547" s="13" t="s">
        <v>78</v>
      </c>
      <c r="AY547" s="261" t="s">
        <v>148</v>
      </c>
    </row>
    <row r="548" s="13" customFormat="1">
      <c r="A548" s="13"/>
      <c r="B548" s="250"/>
      <c r="C548" s="251"/>
      <c r="D548" s="252" t="s">
        <v>156</v>
      </c>
      <c r="E548" s="253" t="s">
        <v>1</v>
      </c>
      <c r="F548" s="254" t="s">
        <v>206</v>
      </c>
      <c r="G548" s="251"/>
      <c r="H548" s="255">
        <v>-25.219999999999999</v>
      </c>
      <c r="I548" s="256"/>
      <c r="J548" s="251"/>
      <c r="K548" s="251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156</v>
      </c>
      <c r="AU548" s="261" t="s">
        <v>154</v>
      </c>
      <c r="AV548" s="13" t="s">
        <v>154</v>
      </c>
      <c r="AW548" s="13" t="s">
        <v>34</v>
      </c>
      <c r="AX548" s="13" t="s">
        <v>78</v>
      </c>
      <c r="AY548" s="261" t="s">
        <v>148</v>
      </c>
    </row>
    <row r="549" s="14" customFormat="1">
      <c r="A549" s="14"/>
      <c r="B549" s="262"/>
      <c r="C549" s="263"/>
      <c r="D549" s="252" t="s">
        <v>156</v>
      </c>
      <c r="E549" s="264" t="s">
        <v>1</v>
      </c>
      <c r="F549" s="265" t="s">
        <v>159</v>
      </c>
      <c r="G549" s="263"/>
      <c r="H549" s="266">
        <v>197.38999999999999</v>
      </c>
      <c r="I549" s="267"/>
      <c r="J549" s="263"/>
      <c r="K549" s="263"/>
      <c r="L549" s="268"/>
      <c r="M549" s="269"/>
      <c r="N549" s="270"/>
      <c r="O549" s="270"/>
      <c r="P549" s="270"/>
      <c r="Q549" s="270"/>
      <c r="R549" s="270"/>
      <c r="S549" s="270"/>
      <c r="T549" s="27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2" t="s">
        <v>156</v>
      </c>
      <c r="AU549" s="272" t="s">
        <v>154</v>
      </c>
      <c r="AV549" s="14" t="s">
        <v>153</v>
      </c>
      <c r="AW549" s="14" t="s">
        <v>34</v>
      </c>
      <c r="AX549" s="14" t="s">
        <v>86</v>
      </c>
      <c r="AY549" s="272" t="s">
        <v>148</v>
      </c>
    </row>
    <row r="550" s="12" customFormat="1" ht="25.92" customHeight="1">
      <c r="A550" s="12"/>
      <c r="B550" s="221"/>
      <c r="C550" s="222"/>
      <c r="D550" s="223" t="s">
        <v>77</v>
      </c>
      <c r="E550" s="224" t="s">
        <v>754</v>
      </c>
      <c r="F550" s="224" t="s">
        <v>755</v>
      </c>
      <c r="G550" s="222"/>
      <c r="H550" s="222"/>
      <c r="I550" s="225"/>
      <c r="J550" s="207">
        <f>BK550</f>
        <v>0</v>
      </c>
      <c r="K550" s="222"/>
      <c r="L550" s="226"/>
      <c r="M550" s="227"/>
      <c r="N550" s="228"/>
      <c r="O550" s="228"/>
      <c r="P550" s="229">
        <f>P551</f>
        <v>0</v>
      </c>
      <c r="Q550" s="228"/>
      <c r="R550" s="229">
        <f>R551</f>
        <v>0</v>
      </c>
      <c r="S550" s="228"/>
      <c r="T550" s="230">
        <f>T551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31" t="s">
        <v>180</v>
      </c>
      <c r="AT550" s="232" t="s">
        <v>77</v>
      </c>
      <c r="AU550" s="232" t="s">
        <v>78</v>
      </c>
      <c r="AY550" s="231" t="s">
        <v>148</v>
      </c>
      <c r="BK550" s="233">
        <f>BK551</f>
        <v>0</v>
      </c>
    </row>
    <row r="551" s="12" customFormat="1" ht="22.8" customHeight="1">
      <c r="A551" s="12"/>
      <c r="B551" s="221"/>
      <c r="C551" s="222"/>
      <c r="D551" s="223" t="s">
        <v>77</v>
      </c>
      <c r="E551" s="234" t="s">
        <v>756</v>
      </c>
      <c r="F551" s="234" t="s">
        <v>757</v>
      </c>
      <c r="G551" s="222"/>
      <c r="H551" s="222"/>
      <c r="I551" s="225"/>
      <c r="J551" s="235">
        <f>BK551</f>
        <v>0</v>
      </c>
      <c r="K551" s="222"/>
      <c r="L551" s="226"/>
      <c r="M551" s="227"/>
      <c r="N551" s="228"/>
      <c r="O551" s="228"/>
      <c r="P551" s="229">
        <f>P552</f>
        <v>0</v>
      </c>
      <c r="Q551" s="228"/>
      <c r="R551" s="229">
        <f>R552</f>
        <v>0</v>
      </c>
      <c r="S551" s="228"/>
      <c r="T551" s="230">
        <f>T552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31" t="s">
        <v>180</v>
      </c>
      <c r="AT551" s="232" t="s">
        <v>77</v>
      </c>
      <c r="AU551" s="232" t="s">
        <v>86</v>
      </c>
      <c r="AY551" s="231" t="s">
        <v>148</v>
      </c>
      <c r="BK551" s="233">
        <f>BK552</f>
        <v>0</v>
      </c>
    </row>
    <row r="552" s="2" customFormat="1" ht="16.5" customHeight="1">
      <c r="A552" s="39"/>
      <c r="B552" s="40"/>
      <c r="C552" s="236" t="s">
        <v>758</v>
      </c>
      <c r="D552" s="236" t="s">
        <v>150</v>
      </c>
      <c r="E552" s="237" t="s">
        <v>759</v>
      </c>
      <c r="F552" s="238" t="s">
        <v>760</v>
      </c>
      <c r="G552" s="239" t="s">
        <v>761</v>
      </c>
      <c r="H552" s="305"/>
      <c r="I552" s="241"/>
      <c r="J552" s="242">
        <f>ROUND(I552*H552,2)</f>
        <v>0</v>
      </c>
      <c r="K552" s="243"/>
      <c r="L552" s="45"/>
      <c r="M552" s="244" t="s">
        <v>1</v>
      </c>
      <c r="N552" s="245" t="s">
        <v>44</v>
      </c>
      <c r="O552" s="92"/>
      <c r="P552" s="246">
        <f>O552*H552</f>
        <v>0</v>
      </c>
      <c r="Q552" s="246">
        <v>0</v>
      </c>
      <c r="R552" s="246">
        <f>Q552*H552</f>
        <v>0</v>
      </c>
      <c r="S552" s="246">
        <v>0</v>
      </c>
      <c r="T552" s="24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8" t="s">
        <v>762</v>
      </c>
      <c r="AT552" s="248" t="s">
        <v>150</v>
      </c>
      <c r="AU552" s="248" t="s">
        <v>154</v>
      </c>
      <c r="AY552" s="18" t="s">
        <v>148</v>
      </c>
      <c r="BE552" s="249">
        <f>IF(N552="základní",J552,0)</f>
        <v>0</v>
      </c>
      <c r="BF552" s="249">
        <f>IF(N552="snížená",J552,0)</f>
        <v>0</v>
      </c>
      <c r="BG552" s="249">
        <f>IF(N552="zákl. přenesená",J552,0)</f>
        <v>0</v>
      </c>
      <c r="BH552" s="249">
        <f>IF(N552="sníž. přenesená",J552,0)</f>
        <v>0</v>
      </c>
      <c r="BI552" s="249">
        <f>IF(N552="nulová",J552,0)</f>
        <v>0</v>
      </c>
      <c r="BJ552" s="18" t="s">
        <v>154</v>
      </c>
      <c r="BK552" s="249">
        <f>ROUND(I552*H552,2)</f>
        <v>0</v>
      </c>
      <c r="BL552" s="18" t="s">
        <v>762</v>
      </c>
      <c r="BM552" s="248" t="s">
        <v>763</v>
      </c>
    </row>
    <row r="553" s="2" customFormat="1" ht="49.92" customHeight="1">
      <c r="A553" s="39"/>
      <c r="B553" s="40"/>
      <c r="C553" s="41"/>
      <c r="D553" s="41"/>
      <c r="E553" s="224" t="s">
        <v>764</v>
      </c>
      <c r="F553" s="224" t="s">
        <v>765</v>
      </c>
      <c r="G553" s="41"/>
      <c r="H553" s="41"/>
      <c r="I553" s="142"/>
      <c r="J553" s="207">
        <f>BK553</f>
        <v>0</v>
      </c>
      <c r="K553" s="41"/>
      <c r="L553" s="45"/>
      <c r="M553" s="306"/>
      <c r="N553" s="307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77</v>
      </c>
      <c r="AU553" s="18" t="s">
        <v>78</v>
      </c>
      <c r="AY553" s="18" t="s">
        <v>766</v>
      </c>
      <c r="BK553" s="249">
        <f>SUM(BK554:BK558)</f>
        <v>0</v>
      </c>
    </row>
    <row r="554" s="2" customFormat="1" ht="16.32" customHeight="1">
      <c r="A554" s="39"/>
      <c r="B554" s="40"/>
      <c r="C554" s="308" t="s">
        <v>1</v>
      </c>
      <c r="D554" s="308" t="s">
        <v>150</v>
      </c>
      <c r="E554" s="309" t="s">
        <v>1</v>
      </c>
      <c r="F554" s="310" t="s">
        <v>1</v>
      </c>
      <c r="G554" s="311" t="s">
        <v>1</v>
      </c>
      <c r="H554" s="312"/>
      <c r="I554" s="313"/>
      <c r="J554" s="314">
        <f>BK554</f>
        <v>0</v>
      </c>
      <c r="K554" s="243"/>
      <c r="L554" s="45"/>
      <c r="M554" s="315" t="s">
        <v>1</v>
      </c>
      <c r="N554" s="316" t="s">
        <v>44</v>
      </c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766</v>
      </c>
      <c r="AU554" s="18" t="s">
        <v>86</v>
      </c>
      <c r="AY554" s="18" t="s">
        <v>766</v>
      </c>
      <c r="BE554" s="249">
        <f>IF(N554="základní",J554,0)</f>
        <v>0</v>
      </c>
      <c r="BF554" s="249">
        <f>IF(N554="snížená",J554,0)</f>
        <v>0</v>
      </c>
      <c r="BG554" s="249">
        <f>IF(N554="zákl. přenesená",J554,0)</f>
        <v>0</v>
      </c>
      <c r="BH554" s="249">
        <f>IF(N554="sníž. přenesená",J554,0)</f>
        <v>0</v>
      </c>
      <c r="BI554" s="249">
        <f>IF(N554="nulová",J554,0)</f>
        <v>0</v>
      </c>
      <c r="BJ554" s="18" t="s">
        <v>154</v>
      </c>
      <c r="BK554" s="249">
        <f>I554*H554</f>
        <v>0</v>
      </c>
    </row>
    <row r="555" s="2" customFormat="1" ht="16.32" customHeight="1">
      <c r="A555" s="39"/>
      <c r="B555" s="40"/>
      <c r="C555" s="308" t="s">
        <v>1</v>
      </c>
      <c r="D555" s="308" t="s">
        <v>150</v>
      </c>
      <c r="E555" s="309" t="s">
        <v>1</v>
      </c>
      <c r="F555" s="310" t="s">
        <v>1</v>
      </c>
      <c r="G555" s="311" t="s">
        <v>1</v>
      </c>
      <c r="H555" s="312"/>
      <c r="I555" s="313"/>
      <c r="J555" s="314">
        <f>BK555</f>
        <v>0</v>
      </c>
      <c r="K555" s="243"/>
      <c r="L555" s="45"/>
      <c r="M555" s="315" t="s">
        <v>1</v>
      </c>
      <c r="N555" s="316" t="s">
        <v>44</v>
      </c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766</v>
      </c>
      <c r="AU555" s="18" t="s">
        <v>86</v>
      </c>
      <c r="AY555" s="18" t="s">
        <v>766</v>
      </c>
      <c r="BE555" s="249">
        <f>IF(N555="základní",J555,0)</f>
        <v>0</v>
      </c>
      <c r="BF555" s="249">
        <f>IF(N555="snížená",J555,0)</f>
        <v>0</v>
      </c>
      <c r="BG555" s="249">
        <f>IF(N555="zákl. přenesená",J555,0)</f>
        <v>0</v>
      </c>
      <c r="BH555" s="249">
        <f>IF(N555="sníž. přenesená",J555,0)</f>
        <v>0</v>
      </c>
      <c r="BI555" s="249">
        <f>IF(N555="nulová",J555,0)</f>
        <v>0</v>
      </c>
      <c r="BJ555" s="18" t="s">
        <v>154</v>
      </c>
      <c r="BK555" s="249">
        <f>I555*H555</f>
        <v>0</v>
      </c>
    </row>
    <row r="556" s="2" customFormat="1" ht="16.32" customHeight="1">
      <c r="A556" s="39"/>
      <c r="B556" s="40"/>
      <c r="C556" s="308" t="s">
        <v>1</v>
      </c>
      <c r="D556" s="308" t="s">
        <v>150</v>
      </c>
      <c r="E556" s="309" t="s">
        <v>1</v>
      </c>
      <c r="F556" s="310" t="s">
        <v>1</v>
      </c>
      <c r="G556" s="311" t="s">
        <v>1</v>
      </c>
      <c r="H556" s="312"/>
      <c r="I556" s="313"/>
      <c r="J556" s="314">
        <f>BK556</f>
        <v>0</v>
      </c>
      <c r="K556" s="243"/>
      <c r="L556" s="45"/>
      <c r="M556" s="315" t="s">
        <v>1</v>
      </c>
      <c r="N556" s="316" t="s">
        <v>44</v>
      </c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766</v>
      </c>
      <c r="AU556" s="18" t="s">
        <v>86</v>
      </c>
      <c r="AY556" s="18" t="s">
        <v>766</v>
      </c>
      <c r="BE556" s="249">
        <f>IF(N556="základní",J556,0)</f>
        <v>0</v>
      </c>
      <c r="BF556" s="249">
        <f>IF(N556="snížená",J556,0)</f>
        <v>0</v>
      </c>
      <c r="BG556" s="249">
        <f>IF(N556="zákl. přenesená",J556,0)</f>
        <v>0</v>
      </c>
      <c r="BH556" s="249">
        <f>IF(N556="sníž. přenesená",J556,0)</f>
        <v>0</v>
      </c>
      <c r="BI556" s="249">
        <f>IF(N556="nulová",J556,0)</f>
        <v>0</v>
      </c>
      <c r="BJ556" s="18" t="s">
        <v>154</v>
      </c>
      <c r="BK556" s="249">
        <f>I556*H556</f>
        <v>0</v>
      </c>
    </row>
    <row r="557" s="2" customFormat="1" ht="16.32" customHeight="1">
      <c r="A557" s="39"/>
      <c r="B557" s="40"/>
      <c r="C557" s="308" t="s">
        <v>1</v>
      </c>
      <c r="D557" s="308" t="s">
        <v>150</v>
      </c>
      <c r="E557" s="309" t="s">
        <v>1</v>
      </c>
      <c r="F557" s="310" t="s">
        <v>1</v>
      </c>
      <c r="G557" s="311" t="s">
        <v>1</v>
      </c>
      <c r="H557" s="312"/>
      <c r="I557" s="313"/>
      <c r="J557" s="314">
        <f>BK557</f>
        <v>0</v>
      </c>
      <c r="K557" s="243"/>
      <c r="L557" s="45"/>
      <c r="M557" s="315" t="s">
        <v>1</v>
      </c>
      <c r="N557" s="316" t="s">
        <v>44</v>
      </c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766</v>
      </c>
      <c r="AU557" s="18" t="s">
        <v>86</v>
      </c>
      <c r="AY557" s="18" t="s">
        <v>766</v>
      </c>
      <c r="BE557" s="249">
        <f>IF(N557="základní",J557,0)</f>
        <v>0</v>
      </c>
      <c r="BF557" s="249">
        <f>IF(N557="snížená",J557,0)</f>
        <v>0</v>
      </c>
      <c r="BG557" s="249">
        <f>IF(N557="zákl. přenesená",J557,0)</f>
        <v>0</v>
      </c>
      <c r="BH557" s="249">
        <f>IF(N557="sníž. přenesená",J557,0)</f>
        <v>0</v>
      </c>
      <c r="BI557" s="249">
        <f>IF(N557="nulová",J557,0)</f>
        <v>0</v>
      </c>
      <c r="BJ557" s="18" t="s">
        <v>154</v>
      </c>
      <c r="BK557" s="249">
        <f>I557*H557</f>
        <v>0</v>
      </c>
    </row>
    <row r="558" s="2" customFormat="1" ht="16.32" customHeight="1">
      <c r="A558" s="39"/>
      <c r="B558" s="40"/>
      <c r="C558" s="308" t="s">
        <v>1</v>
      </c>
      <c r="D558" s="308" t="s">
        <v>150</v>
      </c>
      <c r="E558" s="309" t="s">
        <v>1</v>
      </c>
      <c r="F558" s="310" t="s">
        <v>1</v>
      </c>
      <c r="G558" s="311" t="s">
        <v>1</v>
      </c>
      <c r="H558" s="312"/>
      <c r="I558" s="313"/>
      <c r="J558" s="314">
        <f>BK558</f>
        <v>0</v>
      </c>
      <c r="K558" s="243"/>
      <c r="L558" s="45"/>
      <c r="M558" s="315" t="s">
        <v>1</v>
      </c>
      <c r="N558" s="316" t="s">
        <v>44</v>
      </c>
      <c r="O558" s="317"/>
      <c r="P558" s="317"/>
      <c r="Q558" s="317"/>
      <c r="R558" s="317"/>
      <c r="S558" s="317"/>
      <c r="T558" s="318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766</v>
      </c>
      <c r="AU558" s="18" t="s">
        <v>86</v>
      </c>
      <c r="AY558" s="18" t="s">
        <v>766</v>
      </c>
      <c r="BE558" s="249">
        <f>IF(N558="základní",J558,0)</f>
        <v>0</v>
      </c>
      <c r="BF558" s="249">
        <f>IF(N558="snížená",J558,0)</f>
        <v>0</v>
      </c>
      <c r="BG558" s="249">
        <f>IF(N558="zákl. přenesená",J558,0)</f>
        <v>0</v>
      </c>
      <c r="BH558" s="249">
        <f>IF(N558="sníž. přenesená",J558,0)</f>
        <v>0</v>
      </c>
      <c r="BI558" s="249">
        <f>IF(N558="nulová",J558,0)</f>
        <v>0</v>
      </c>
      <c r="BJ558" s="18" t="s">
        <v>154</v>
      </c>
      <c r="BK558" s="249">
        <f>I558*H558</f>
        <v>0</v>
      </c>
    </row>
    <row r="559" s="2" customFormat="1" ht="6.96" customHeight="1">
      <c r="A559" s="39"/>
      <c r="B559" s="67"/>
      <c r="C559" s="68"/>
      <c r="D559" s="68"/>
      <c r="E559" s="68"/>
      <c r="F559" s="68"/>
      <c r="G559" s="68"/>
      <c r="H559" s="68"/>
      <c r="I559" s="181"/>
      <c r="J559" s="68"/>
      <c r="K559" s="68"/>
      <c r="L559" s="45"/>
      <c r="M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</row>
  </sheetData>
  <sheetProtection sheet="1" autoFilter="0" formatColumns="0" formatRows="0" objects="1" scenarios="1" spinCount="100000" saltValue="+Hsw+qTbPEeV+m7v05nGYWMaJijiR33DRV976xXAkU4mTX8QGkxl/6ck0ATQK2ar2fqg7tR1IqIXptRqCFIWhA==" hashValue="7rVpBLQ5b2R5QnUVb58HOl3t3L3IB7jIrlX8eBFX3lb5r708jyCVkFRFZDpTV9TWnWo55yQuxAopHsxwpbzv/w==" algorithmName="SHA-512" password="CC35"/>
  <autoFilter ref="C141:K558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54:D559">
      <formula1>"K, M"</formula1>
    </dataValidation>
    <dataValidation type="list" allowBlank="1" showInputMessage="1" showErrorMessage="1" error="Povoleny jsou hodnoty základní, snížená, zákl. přenesená, sníž. přenesená, nulová." sqref="N554:N559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21"/>
    </row>
    <row r="4" s="1" customFormat="1" ht="24.96" customHeight="1">
      <c r="B4" s="21"/>
      <c r="C4" s="138" t="s">
        <v>767</v>
      </c>
      <c r="H4" s="21"/>
    </row>
    <row r="5" s="1" customFormat="1" ht="12" customHeight="1">
      <c r="B5" s="21"/>
      <c r="C5" s="31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20" t="s">
        <v>16</v>
      </c>
      <c r="D6" s="321" t="s">
        <v>17</v>
      </c>
      <c r="E6" s="1"/>
      <c r="F6" s="1"/>
      <c r="H6" s="21"/>
    </row>
    <row r="7" s="1" customFormat="1" ht="16.5" customHeight="1">
      <c r="B7" s="21"/>
      <c r="C7" s="140" t="s">
        <v>22</v>
      </c>
      <c r="D7" s="146" t="str">
        <f>'Rekapitulace stavby'!AN8</f>
        <v>8. 3. 2020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8"/>
      <c r="B9" s="322"/>
      <c r="C9" s="323" t="s">
        <v>59</v>
      </c>
      <c r="D9" s="324" t="s">
        <v>60</v>
      </c>
      <c r="E9" s="324" t="s">
        <v>135</v>
      </c>
      <c r="F9" s="325" t="s">
        <v>768</v>
      </c>
      <c r="G9" s="208"/>
      <c r="H9" s="322"/>
    </row>
    <row r="10" s="2" customFormat="1" ht="26.4" customHeight="1">
      <c r="A10" s="39"/>
      <c r="B10" s="45"/>
      <c r="C10" s="326" t="s">
        <v>769</v>
      </c>
      <c r="D10" s="326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27" t="s">
        <v>88</v>
      </c>
      <c r="D11" s="328" t="s">
        <v>89</v>
      </c>
      <c r="E11" s="329" t="s">
        <v>90</v>
      </c>
      <c r="F11" s="330">
        <v>25.219999999999999</v>
      </c>
      <c r="G11" s="39"/>
      <c r="H11" s="45"/>
    </row>
    <row r="12" s="2" customFormat="1" ht="16.8" customHeight="1">
      <c r="A12" s="39"/>
      <c r="B12" s="45"/>
      <c r="C12" s="331" t="s">
        <v>1</v>
      </c>
      <c r="D12" s="331" t="s">
        <v>683</v>
      </c>
      <c r="E12" s="18" t="s">
        <v>1</v>
      </c>
      <c r="F12" s="332">
        <v>14.32</v>
      </c>
      <c r="G12" s="39"/>
      <c r="H12" s="45"/>
    </row>
    <row r="13" s="2" customFormat="1" ht="16.8" customHeight="1">
      <c r="A13" s="39"/>
      <c r="B13" s="45"/>
      <c r="C13" s="331" t="s">
        <v>1</v>
      </c>
      <c r="D13" s="331" t="s">
        <v>684</v>
      </c>
      <c r="E13" s="18" t="s">
        <v>1</v>
      </c>
      <c r="F13" s="332">
        <v>10.9</v>
      </c>
      <c r="G13" s="39"/>
      <c r="H13" s="45"/>
    </row>
    <row r="14" s="2" customFormat="1" ht="16.8" customHeight="1">
      <c r="A14" s="39"/>
      <c r="B14" s="45"/>
      <c r="C14" s="331" t="s">
        <v>1</v>
      </c>
      <c r="D14" s="331" t="s">
        <v>159</v>
      </c>
      <c r="E14" s="18" t="s">
        <v>1</v>
      </c>
      <c r="F14" s="332">
        <v>25.219999999999999</v>
      </c>
      <c r="G14" s="39"/>
      <c r="H14" s="45"/>
    </row>
    <row r="15" s="2" customFormat="1" ht="16.8" customHeight="1">
      <c r="A15" s="39"/>
      <c r="B15" s="45"/>
      <c r="C15" s="333" t="s">
        <v>770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31" t="s">
        <v>203</v>
      </c>
      <c r="D16" s="331" t="s">
        <v>204</v>
      </c>
      <c r="E16" s="18" t="s">
        <v>90</v>
      </c>
      <c r="F16" s="332">
        <v>140.13999999999999</v>
      </c>
      <c r="G16" s="39"/>
      <c r="H16" s="45"/>
    </row>
    <row r="17" s="2" customFormat="1" ht="16.8" customHeight="1">
      <c r="A17" s="39"/>
      <c r="B17" s="45"/>
      <c r="C17" s="331" t="s">
        <v>691</v>
      </c>
      <c r="D17" s="331" t="s">
        <v>692</v>
      </c>
      <c r="E17" s="18" t="s">
        <v>90</v>
      </c>
      <c r="F17" s="332">
        <v>25.219999999999999</v>
      </c>
      <c r="G17" s="39"/>
      <c r="H17" s="45"/>
    </row>
    <row r="18" s="2" customFormat="1" ht="16.8" customHeight="1">
      <c r="A18" s="39"/>
      <c r="B18" s="45"/>
      <c r="C18" s="331" t="s">
        <v>739</v>
      </c>
      <c r="D18" s="331" t="s">
        <v>740</v>
      </c>
      <c r="E18" s="18" t="s">
        <v>90</v>
      </c>
      <c r="F18" s="332">
        <v>197.38999999999999</v>
      </c>
      <c r="G18" s="39"/>
      <c r="H18" s="45"/>
    </row>
    <row r="19" s="2" customFormat="1" ht="16.8" customHeight="1">
      <c r="A19" s="39"/>
      <c r="B19" s="45"/>
      <c r="C19" s="331" t="s">
        <v>747</v>
      </c>
      <c r="D19" s="331" t="s">
        <v>748</v>
      </c>
      <c r="E19" s="18" t="s">
        <v>90</v>
      </c>
      <c r="F19" s="332">
        <v>197.38999999999999</v>
      </c>
      <c r="G19" s="39"/>
      <c r="H19" s="45"/>
    </row>
    <row r="20" s="2" customFormat="1" ht="16.8" customHeight="1">
      <c r="A20" s="39"/>
      <c r="B20" s="45"/>
      <c r="C20" s="331" t="s">
        <v>751</v>
      </c>
      <c r="D20" s="331" t="s">
        <v>752</v>
      </c>
      <c r="E20" s="18" t="s">
        <v>90</v>
      </c>
      <c r="F20" s="332">
        <v>197.38999999999999</v>
      </c>
      <c r="G20" s="39"/>
      <c r="H20" s="45"/>
    </row>
    <row r="21" s="2" customFormat="1" ht="16.8" customHeight="1">
      <c r="A21" s="39"/>
      <c r="B21" s="45"/>
      <c r="C21" s="331" t="s">
        <v>695</v>
      </c>
      <c r="D21" s="331" t="s">
        <v>696</v>
      </c>
      <c r="E21" s="18" t="s">
        <v>90</v>
      </c>
      <c r="F21" s="332">
        <v>27.742000000000001</v>
      </c>
      <c r="G21" s="39"/>
      <c r="H21" s="45"/>
    </row>
    <row r="22" s="2" customFormat="1" ht="16.8" customHeight="1">
      <c r="A22" s="39"/>
      <c r="B22" s="45"/>
      <c r="C22" s="327" t="s">
        <v>93</v>
      </c>
      <c r="D22" s="328" t="s">
        <v>94</v>
      </c>
      <c r="E22" s="329" t="s">
        <v>90</v>
      </c>
      <c r="F22" s="330">
        <v>57.25</v>
      </c>
      <c r="G22" s="39"/>
      <c r="H22" s="45"/>
    </row>
    <row r="23" s="2" customFormat="1" ht="16.8" customHeight="1">
      <c r="A23" s="39"/>
      <c r="B23" s="45"/>
      <c r="C23" s="331" t="s">
        <v>1</v>
      </c>
      <c r="D23" s="331" t="s">
        <v>173</v>
      </c>
      <c r="E23" s="18" t="s">
        <v>1</v>
      </c>
      <c r="F23" s="332">
        <v>14.119999999999999</v>
      </c>
      <c r="G23" s="39"/>
      <c r="H23" s="45"/>
    </row>
    <row r="24" s="2" customFormat="1" ht="16.8" customHeight="1">
      <c r="A24" s="39"/>
      <c r="B24" s="45"/>
      <c r="C24" s="331" t="s">
        <v>1</v>
      </c>
      <c r="D24" s="331" t="s">
        <v>174</v>
      </c>
      <c r="E24" s="18" t="s">
        <v>1</v>
      </c>
      <c r="F24" s="332">
        <v>15.48</v>
      </c>
      <c r="G24" s="39"/>
      <c r="H24" s="45"/>
    </row>
    <row r="25" s="2" customFormat="1" ht="16.8" customHeight="1">
      <c r="A25" s="39"/>
      <c r="B25" s="45"/>
      <c r="C25" s="331" t="s">
        <v>1</v>
      </c>
      <c r="D25" s="331" t="s">
        <v>175</v>
      </c>
      <c r="E25" s="18" t="s">
        <v>1</v>
      </c>
      <c r="F25" s="332">
        <v>14.619999999999999</v>
      </c>
      <c r="G25" s="39"/>
      <c r="H25" s="45"/>
    </row>
    <row r="26" s="2" customFormat="1" ht="16.8" customHeight="1">
      <c r="A26" s="39"/>
      <c r="B26" s="45"/>
      <c r="C26" s="331" t="s">
        <v>1</v>
      </c>
      <c r="D26" s="331" t="s">
        <v>176</v>
      </c>
      <c r="E26" s="18" t="s">
        <v>1</v>
      </c>
      <c r="F26" s="332">
        <v>6.6100000000000003</v>
      </c>
      <c r="G26" s="39"/>
      <c r="H26" s="45"/>
    </row>
    <row r="27" s="2" customFormat="1" ht="16.8" customHeight="1">
      <c r="A27" s="39"/>
      <c r="B27" s="45"/>
      <c r="C27" s="331" t="s">
        <v>1</v>
      </c>
      <c r="D27" s="331" t="s">
        <v>177</v>
      </c>
      <c r="E27" s="18" t="s">
        <v>1</v>
      </c>
      <c r="F27" s="332">
        <v>1.3200000000000001</v>
      </c>
      <c r="G27" s="39"/>
      <c r="H27" s="45"/>
    </row>
    <row r="28" s="2" customFormat="1" ht="16.8" customHeight="1">
      <c r="A28" s="39"/>
      <c r="B28" s="45"/>
      <c r="C28" s="331" t="s">
        <v>1</v>
      </c>
      <c r="D28" s="331" t="s">
        <v>178</v>
      </c>
      <c r="E28" s="18" t="s">
        <v>1</v>
      </c>
      <c r="F28" s="332">
        <v>3.6000000000000001</v>
      </c>
      <c r="G28" s="39"/>
      <c r="H28" s="45"/>
    </row>
    <row r="29" s="2" customFormat="1" ht="16.8" customHeight="1">
      <c r="A29" s="39"/>
      <c r="B29" s="45"/>
      <c r="C29" s="331" t="s">
        <v>1</v>
      </c>
      <c r="D29" s="331" t="s">
        <v>179</v>
      </c>
      <c r="E29" s="18" t="s">
        <v>1</v>
      </c>
      <c r="F29" s="332">
        <v>1.5</v>
      </c>
      <c r="G29" s="39"/>
      <c r="H29" s="45"/>
    </row>
    <row r="30" s="2" customFormat="1" ht="16.8" customHeight="1">
      <c r="A30" s="39"/>
      <c r="B30" s="45"/>
      <c r="C30" s="331" t="s">
        <v>1</v>
      </c>
      <c r="D30" s="331" t="s">
        <v>159</v>
      </c>
      <c r="E30" s="18" t="s">
        <v>1</v>
      </c>
      <c r="F30" s="332">
        <v>57.25</v>
      </c>
      <c r="G30" s="39"/>
      <c r="H30" s="45"/>
    </row>
    <row r="31" s="2" customFormat="1" ht="16.8" customHeight="1">
      <c r="A31" s="39"/>
      <c r="B31" s="45"/>
      <c r="C31" s="333" t="s">
        <v>770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331" t="s">
        <v>181</v>
      </c>
      <c r="D32" s="331" t="s">
        <v>182</v>
      </c>
      <c r="E32" s="18" t="s">
        <v>90</v>
      </c>
      <c r="F32" s="332">
        <v>57.25</v>
      </c>
      <c r="G32" s="39"/>
      <c r="H32" s="45"/>
    </row>
    <row r="33" s="2" customFormat="1" ht="16.8" customHeight="1">
      <c r="A33" s="39"/>
      <c r="B33" s="45"/>
      <c r="C33" s="331" t="s">
        <v>184</v>
      </c>
      <c r="D33" s="331" t="s">
        <v>185</v>
      </c>
      <c r="E33" s="18" t="s">
        <v>90</v>
      </c>
      <c r="F33" s="332">
        <v>57.25</v>
      </c>
      <c r="G33" s="39"/>
      <c r="H33" s="45"/>
    </row>
    <row r="34" s="2" customFormat="1" ht="16.8" customHeight="1">
      <c r="A34" s="39"/>
      <c r="B34" s="45"/>
      <c r="C34" s="331" t="s">
        <v>231</v>
      </c>
      <c r="D34" s="331" t="s">
        <v>232</v>
      </c>
      <c r="E34" s="18" t="s">
        <v>90</v>
      </c>
      <c r="F34" s="332">
        <v>57.25</v>
      </c>
      <c r="G34" s="39"/>
      <c r="H34" s="45"/>
    </row>
    <row r="35" s="2" customFormat="1" ht="16.8" customHeight="1">
      <c r="A35" s="39"/>
      <c r="B35" s="45"/>
      <c r="C35" s="331" t="s">
        <v>235</v>
      </c>
      <c r="D35" s="331" t="s">
        <v>236</v>
      </c>
      <c r="E35" s="18" t="s">
        <v>90</v>
      </c>
      <c r="F35" s="332">
        <v>57.25</v>
      </c>
      <c r="G35" s="39"/>
      <c r="H35" s="45"/>
    </row>
    <row r="36" s="2" customFormat="1" ht="16.8" customHeight="1">
      <c r="A36" s="39"/>
      <c r="B36" s="45"/>
      <c r="C36" s="331" t="s">
        <v>623</v>
      </c>
      <c r="D36" s="331" t="s">
        <v>624</v>
      </c>
      <c r="E36" s="18" t="s">
        <v>90</v>
      </c>
      <c r="F36" s="332">
        <v>57.25</v>
      </c>
      <c r="G36" s="39"/>
      <c r="H36" s="45"/>
    </row>
    <row r="37" s="2" customFormat="1" ht="16.8" customHeight="1">
      <c r="A37" s="39"/>
      <c r="B37" s="45"/>
      <c r="C37" s="331" t="s">
        <v>627</v>
      </c>
      <c r="D37" s="331" t="s">
        <v>628</v>
      </c>
      <c r="E37" s="18" t="s">
        <v>90</v>
      </c>
      <c r="F37" s="332">
        <v>57.25</v>
      </c>
      <c r="G37" s="39"/>
      <c r="H37" s="45"/>
    </row>
    <row r="38" s="2" customFormat="1" ht="16.8" customHeight="1">
      <c r="A38" s="39"/>
      <c r="B38" s="45"/>
      <c r="C38" s="331" t="s">
        <v>739</v>
      </c>
      <c r="D38" s="331" t="s">
        <v>740</v>
      </c>
      <c r="E38" s="18" t="s">
        <v>90</v>
      </c>
      <c r="F38" s="332">
        <v>197.38999999999999</v>
      </c>
      <c r="G38" s="39"/>
      <c r="H38" s="45"/>
    </row>
    <row r="39" s="2" customFormat="1" ht="16.8" customHeight="1">
      <c r="A39" s="39"/>
      <c r="B39" s="45"/>
      <c r="C39" s="331" t="s">
        <v>743</v>
      </c>
      <c r="D39" s="331" t="s">
        <v>744</v>
      </c>
      <c r="E39" s="18" t="s">
        <v>90</v>
      </c>
      <c r="F39" s="332">
        <v>251.75999999999999</v>
      </c>
      <c r="G39" s="39"/>
      <c r="H39" s="45"/>
    </row>
    <row r="40" s="2" customFormat="1" ht="16.8" customHeight="1">
      <c r="A40" s="39"/>
      <c r="B40" s="45"/>
      <c r="C40" s="331" t="s">
        <v>747</v>
      </c>
      <c r="D40" s="331" t="s">
        <v>748</v>
      </c>
      <c r="E40" s="18" t="s">
        <v>90</v>
      </c>
      <c r="F40" s="332">
        <v>197.38999999999999</v>
      </c>
      <c r="G40" s="39"/>
      <c r="H40" s="45"/>
    </row>
    <row r="41" s="2" customFormat="1" ht="16.8" customHeight="1">
      <c r="A41" s="39"/>
      <c r="B41" s="45"/>
      <c r="C41" s="331" t="s">
        <v>751</v>
      </c>
      <c r="D41" s="331" t="s">
        <v>752</v>
      </c>
      <c r="E41" s="18" t="s">
        <v>90</v>
      </c>
      <c r="F41" s="332">
        <v>197.38999999999999</v>
      </c>
      <c r="G41" s="39"/>
      <c r="H41" s="45"/>
    </row>
    <row r="42" s="2" customFormat="1" ht="16.8" customHeight="1">
      <c r="A42" s="39"/>
      <c r="B42" s="45"/>
      <c r="C42" s="331" t="s">
        <v>251</v>
      </c>
      <c r="D42" s="331" t="s">
        <v>252</v>
      </c>
      <c r="E42" s="18" t="s">
        <v>90</v>
      </c>
      <c r="F42" s="332">
        <v>57.25</v>
      </c>
      <c r="G42" s="39"/>
      <c r="H42" s="45"/>
    </row>
    <row r="43" s="2" customFormat="1" ht="16.8" customHeight="1">
      <c r="A43" s="39"/>
      <c r="B43" s="45"/>
      <c r="C43" s="327" t="s">
        <v>97</v>
      </c>
      <c r="D43" s="328" t="s">
        <v>98</v>
      </c>
      <c r="E43" s="329" t="s">
        <v>90</v>
      </c>
      <c r="F43" s="330">
        <v>165.36000000000001</v>
      </c>
      <c r="G43" s="39"/>
      <c r="H43" s="45"/>
    </row>
    <row r="44" s="2" customFormat="1" ht="16.8" customHeight="1">
      <c r="A44" s="39"/>
      <c r="B44" s="45"/>
      <c r="C44" s="331" t="s">
        <v>1</v>
      </c>
      <c r="D44" s="331" t="s">
        <v>191</v>
      </c>
      <c r="E44" s="18" t="s">
        <v>1</v>
      </c>
      <c r="F44" s="332">
        <v>33.909999999999997</v>
      </c>
      <c r="G44" s="39"/>
      <c r="H44" s="45"/>
    </row>
    <row r="45" s="2" customFormat="1" ht="16.8" customHeight="1">
      <c r="A45" s="39"/>
      <c r="B45" s="45"/>
      <c r="C45" s="331" t="s">
        <v>1</v>
      </c>
      <c r="D45" s="331" t="s">
        <v>192</v>
      </c>
      <c r="E45" s="18" t="s">
        <v>1</v>
      </c>
      <c r="F45" s="332">
        <v>35.100000000000001</v>
      </c>
      <c r="G45" s="39"/>
      <c r="H45" s="45"/>
    </row>
    <row r="46" s="2" customFormat="1" ht="16.8" customHeight="1">
      <c r="A46" s="39"/>
      <c r="B46" s="45"/>
      <c r="C46" s="331" t="s">
        <v>1</v>
      </c>
      <c r="D46" s="331" t="s">
        <v>193</v>
      </c>
      <c r="E46" s="18" t="s">
        <v>1</v>
      </c>
      <c r="F46" s="332">
        <v>34.100000000000001</v>
      </c>
      <c r="G46" s="39"/>
      <c r="H46" s="45"/>
    </row>
    <row r="47" s="2" customFormat="1" ht="16.8" customHeight="1">
      <c r="A47" s="39"/>
      <c r="B47" s="45"/>
      <c r="C47" s="331" t="s">
        <v>1</v>
      </c>
      <c r="D47" s="331" t="s">
        <v>194</v>
      </c>
      <c r="E47" s="18" t="s">
        <v>1</v>
      </c>
      <c r="F47" s="332">
        <v>22.800000000000001</v>
      </c>
      <c r="G47" s="39"/>
      <c r="H47" s="45"/>
    </row>
    <row r="48" s="2" customFormat="1" ht="16.8" customHeight="1">
      <c r="A48" s="39"/>
      <c r="B48" s="45"/>
      <c r="C48" s="331" t="s">
        <v>1</v>
      </c>
      <c r="D48" s="331" t="s">
        <v>195</v>
      </c>
      <c r="E48" s="18" t="s">
        <v>1</v>
      </c>
      <c r="F48" s="332">
        <v>10.300000000000001</v>
      </c>
      <c r="G48" s="39"/>
      <c r="H48" s="45"/>
    </row>
    <row r="49" s="2" customFormat="1" ht="16.8" customHeight="1">
      <c r="A49" s="39"/>
      <c r="B49" s="45"/>
      <c r="C49" s="331" t="s">
        <v>1</v>
      </c>
      <c r="D49" s="331" t="s">
        <v>196</v>
      </c>
      <c r="E49" s="18" t="s">
        <v>1</v>
      </c>
      <c r="F49" s="332">
        <v>16.600000000000001</v>
      </c>
      <c r="G49" s="39"/>
      <c r="H49" s="45"/>
    </row>
    <row r="50" s="2" customFormat="1" ht="16.8" customHeight="1">
      <c r="A50" s="39"/>
      <c r="B50" s="45"/>
      <c r="C50" s="331" t="s">
        <v>1</v>
      </c>
      <c r="D50" s="331" t="s">
        <v>197</v>
      </c>
      <c r="E50" s="18" t="s">
        <v>1</v>
      </c>
      <c r="F50" s="332">
        <v>12.550000000000001</v>
      </c>
      <c r="G50" s="39"/>
      <c r="H50" s="45"/>
    </row>
    <row r="51" s="2" customFormat="1" ht="16.8" customHeight="1">
      <c r="A51" s="39"/>
      <c r="B51" s="45"/>
      <c r="C51" s="331" t="s">
        <v>1</v>
      </c>
      <c r="D51" s="331" t="s">
        <v>159</v>
      </c>
      <c r="E51" s="18" t="s">
        <v>1</v>
      </c>
      <c r="F51" s="332">
        <v>165.36000000000001</v>
      </c>
      <c r="G51" s="39"/>
      <c r="H51" s="45"/>
    </row>
    <row r="52" s="2" customFormat="1" ht="16.8" customHeight="1">
      <c r="A52" s="39"/>
      <c r="B52" s="45"/>
      <c r="C52" s="333" t="s">
        <v>770</v>
      </c>
      <c r="D52" s="39"/>
      <c r="E52" s="39"/>
      <c r="F52" s="39"/>
      <c r="G52" s="39"/>
      <c r="H52" s="45"/>
    </row>
    <row r="53" s="2" customFormat="1" ht="16.8" customHeight="1">
      <c r="A53" s="39"/>
      <c r="B53" s="45"/>
      <c r="C53" s="331" t="s">
        <v>199</v>
      </c>
      <c r="D53" s="331" t="s">
        <v>200</v>
      </c>
      <c r="E53" s="18" t="s">
        <v>90</v>
      </c>
      <c r="F53" s="332">
        <v>165.36000000000001</v>
      </c>
      <c r="G53" s="39"/>
      <c r="H53" s="45"/>
    </row>
    <row r="54" s="2" customFormat="1" ht="16.8" customHeight="1">
      <c r="A54" s="39"/>
      <c r="B54" s="45"/>
      <c r="C54" s="331" t="s">
        <v>203</v>
      </c>
      <c r="D54" s="331" t="s">
        <v>204</v>
      </c>
      <c r="E54" s="18" t="s">
        <v>90</v>
      </c>
      <c r="F54" s="332">
        <v>140.13999999999999</v>
      </c>
      <c r="G54" s="39"/>
      <c r="H54" s="45"/>
    </row>
    <row r="55" s="2" customFormat="1" ht="16.8" customHeight="1">
      <c r="A55" s="39"/>
      <c r="B55" s="45"/>
      <c r="C55" s="331" t="s">
        <v>739</v>
      </c>
      <c r="D55" s="331" t="s">
        <v>740</v>
      </c>
      <c r="E55" s="18" t="s">
        <v>90</v>
      </c>
      <c r="F55" s="332">
        <v>197.38999999999999</v>
      </c>
      <c r="G55" s="39"/>
      <c r="H55" s="45"/>
    </row>
    <row r="56" s="2" customFormat="1" ht="16.8" customHeight="1">
      <c r="A56" s="39"/>
      <c r="B56" s="45"/>
      <c r="C56" s="331" t="s">
        <v>743</v>
      </c>
      <c r="D56" s="331" t="s">
        <v>744</v>
      </c>
      <c r="E56" s="18" t="s">
        <v>90</v>
      </c>
      <c r="F56" s="332">
        <v>251.75999999999999</v>
      </c>
      <c r="G56" s="39"/>
      <c r="H56" s="45"/>
    </row>
    <row r="57" s="2" customFormat="1" ht="16.8" customHeight="1">
      <c r="A57" s="39"/>
      <c r="B57" s="45"/>
      <c r="C57" s="331" t="s">
        <v>747</v>
      </c>
      <c r="D57" s="331" t="s">
        <v>748</v>
      </c>
      <c r="E57" s="18" t="s">
        <v>90</v>
      </c>
      <c r="F57" s="332">
        <v>197.38999999999999</v>
      </c>
      <c r="G57" s="39"/>
      <c r="H57" s="45"/>
    </row>
    <row r="58" s="2" customFormat="1" ht="16.8" customHeight="1">
      <c r="A58" s="39"/>
      <c r="B58" s="45"/>
      <c r="C58" s="331" t="s">
        <v>751</v>
      </c>
      <c r="D58" s="331" t="s">
        <v>752</v>
      </c>
      <c r="E58" s="18" t="s">
        <v>90</v>
      </c>
      <c r="F58" s="332">
        <v>197.38999999999999</v>
      </c>
      <c r="G58" s="39"/>
      <c r="H58" s="45"/>
    </row>
    <row r="59" s="2" customFormat="1" ht="7.44" customHeight="1">
      <c r="A59" s="39"/>
      <c r="B59" s="179"/>
      <c r="C59" s="180"/>
      <c r="D59" s="180"/>
      <c r="E59" s="180"/>
      <c r="F59" s="180"/>
      <c r="G59" s="180"/>
      <c r="H59" s="45"/>
    </row>
    <row r="60" s="2" customFormat="1">
      <c r="A60" s="39"/>
      <c r="B60" s="39"/>
      <c r="C60" s="39"/>
      <c r="D60" s="39"/>
      <c r="E60" s="39"/>
      <c r="F60" s="39"/>
      <c r="G60" s="39"/>
      <c r="H60" s="39"/>
    </row>
  </sheetData>
  <sheetProtection sheet="1" formatColumns="0" formatRows="0" objects="1" scenarios="1" spinCount="100000" saltValue="Vx0xTnWoqAsFNtPld1ATEb03ys/8hzLQSBdyOdGvvLh1+9Y+odl1KN8CwAPbt+NtPmGc5bcf6we7YwODzzgGkA==" hashValue="0njzDbkP2imL5LDAllxOF4hZ2+wVncGjkvzT84kJiIucObk2K2+BmYdl3vmUQ7dpt5DCIrjD3ERqBV5CFPlNG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2020-03-16T20:52:22Z</dcterms:created>
  <dcterms:modified xsi:type="dcterms:W3CDTF">2020-03-16T20:52:33Z</dcterms:modified>
</cp:coreProperties>
</file>